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320" windowHeight="13575" activeTab="5"/>
  </bookViews>
  <sheets>
    <sheet name="références" sheetId="1" r:id="rId1"/>
    <sheet name="y=ax²+bx+c" sheetId="2" r:id="rId2"/>
    <sheet name="y=ax²+bx+c (2)" sheetId="3" r:id="rId3"/>
    <sheet name="polynome ordre 6" sheetId="4" r:id="rId4"/>
    <sheet name="Fonctions temps" sheetId="5" r:id="rId5"/>
    <sheet name="SinCosinus" sheetId="6" r:id="rId6"/>
  </sheets>
  <definedNames>
    <definedName name="a" localSheetId="3">'polynome ordre 6'!$C$7</definedName>
    <definedName name="a" localSheetId="2">'y=ax²+bx+c (2)'!$D$10</definedName>
    <definedName name="a">'y=ax²+bx+c'!$D$10</definedName>
    <definedName name="b" localSheetId="3">'polynome ordre 6'!$C$8</definedName>
    <definedName name="b" localSheetId="2">'y=ax²+bx+c (2)'!$D$11</definedName>
    <definedName name="b">'y=ax²+bx+c'!$D$11</definedName>
    <definedName name="cc" localSheetId="3">'polynome ordre 6'!$C$9</definedName>
    <definedName name="cc" localSheetId="2">'y=ax²+bx+c (2)'!$D$12</definedName>
    <definedName name="cc">'y=ax²+bx+c'!$D$12</definedName>
    <definedName name="d">'polynome ordre 6'!$C$10</definedName>
    <definedName name="debit">#REF!</definedName>
    <definedName name="diametre">#REF!</definedName>
    <definedName name="e">'polynome ordre 6'!$C$11</definedName>
    <definedName name="f">'polynome ordre 6'!$C$12</definedName>
    <definedName name="g">'polynome ordre 6'!$C$13</definedName>
    <definedName name="lambda">#REF!</definedName>
    <definedName name="lambdacible">#REF!</definedName>
    <definedName name="lambdai">#REF!</definedName>
    <definedName name="lambdai2">#REF!</definedName>
    <definedName name="longueur">#REF!</definedName>
    <definedName name="mu">#REF!</definedName>
    <definedName name="pas_x" localSheetId="2">'y=ax²+bx+c (2)'!$A$13</definedName>
    <definedName name="pas_x">'polynome ordre 6'!$A$14</definedName>
    <definedName name="Re">#REF!</definedName>
    <definedName name="ro">#REF!</definedName>
    <definedName name="rugosite">#REF!</definedName>
    <definedName name="section">#REF!</definedName>
    <definedName name="vitesse">#REF!</definedName>
  </definedNames>
  <calcPr fullCalcOnLoad="1"/>
</workbook>
</file>

<file path=xl/comments3.xml><?xml version="1.0" encoding="utf-8"?>
<comments xmlns="http://schemas.openxmlformats.org/spreadsheetml/2006/main">
  <authors>
    <author>NICOLAS JOUVE</author>
  </authors>
  <commentList>
    <comment ref="A13" authorId="0">
      <text>
        <r>
          <rPr>
            <b/>
            <sz val="8"/>
            <rFont val="Tahoma"/>
            <family val="0"/>
          </rPr>
          <t>pas sur x</t>
        </r>
      </text>
    </comment>
  </commentList>
</comments>
</file>

<file path=xl/comments4.xml><?xml version="1.0" encoding="utf-8"?>
<comments xmlns="http://schemas.openxmlformats.org/spreadsheetml/2006/main">
  <authors>
    <author>NICOLAS JOUVE</author>
  </authors>
  <commentList>
    <comment ref="A14" authorId="0">
      <text>
        <r>
          <rPr>
            <b/>
            <sz val="8"/>
            <rFont val="Tahoma"/>
            <family val="0"/>
          </rPr>
          <t>pas sur x
-&gt; vous pouvez modifier cette valeur.
-&gt; elle est forcée par le bouton "Forcer échelles…"</t>
        </r>
      </text>
    </comment>
    <comment ref="A49" authorId="0">
      <text>
        <r>
          <rPr>
            <b/>
            <sz val="8"/>
            <rFont val="Tahoma"/>
            <family val="0"/>
          </rPr>
          <t>Racine mini</t>
        </r>
      </text>
    </comment>
    <comment ref="A50" authorId="0">
      <text>
        <r>
          <rPr>
            <b/>
            <sz val="8"/>
            <rFont val="Tahoma"/>
            <family val="0"/>
          </rPr>
          <t>Racine maxi</t>
        </r>
      </text>
    </comment>
    <comment ref="A51" authorId="0">
      <text>
        <r>
          <rPr>
            <b/>
            <sz val="8"/>
            <rFont val="Tahoma"/>
            <family val="0"/>
          </rPr>
          <t>pour inclure les racines +/-10%</t>
        </r>
      </text>
    </comment>
    <comment ref="B49" authorId="0">
      <text>
        <r>
          <rPr>
            <b/>
            <sz val="8"/>
            <rFont val="Tahoma"/>
            <family val="0"/>
          </rPr>
          <t>Echelle mini</t>
        </r>
      </text>
    </comment>
    <comment ref="B50" authorId="0">
      <text>
        <r>
          <rPr>
            <b/>
            <sz val="8"/>
            <rFont val="Tahoma"/>
            <family val="0"/>
          </rPr>
          <t>Echelle maxi</t>
        </r>
      </text>
    </comment>
    <comment ref="A16" authorId="0">
      <text>
        <r>
          <rPr>
            <b/>
            <sz val="8"/>
            <rFont val="Tahoma"/>
            <family val="0"/>
          </rPr>
          <t>Valeur mini de x
-&gt; vous pouvez modifier cette valeur.
-&gt; elle est forcée par le bouton "Forcer échelles…"</t>
        </r>
      </text>
    </comment>
  </commentList>
</comments>
</file>

<file path=xl/comments5.xml><?xml version="1.0" encoding="utf-8"?>
<comments xmlns="http://schemas.openxmlformats.org/spreadsheetml/2006/main">
  <authors>
    <author>NICOLAS JOUVE</author>
  </authors>
  <commentList>
    <comment ref="C10" authorId="0">
      <text>
        <r>
          <rPr>
            <b/>
            <sz val="8"/>
            <rFont val="Tahoma"/>
            <family val="0"/>
          </rPr>
          <t>Entrez votre date
de naissance</t>
        </r>
      </text>
    </comment>
    <comment ref="C11" authorId="0">
      <text>
        <r>
          <rPr>
            <b/>
            <sz val="8"/>
            <rFont val="Tahoma"/>
            <family val="0"/>
          </rPr>
          <t>Entrez votre date et heure de naissance</t>
        </r>
      </text>
    </comment>
  </commentList>
</comments>
</file>

<file path=xl/sharedStrings.xml><?xml version="1.0" encoding="utf-8"?>
<sst xmlns="http://schemas.openxmlformats.org/spreadsheetml/2006/main" count="133" uniqueCount="99">
  <si>
    <t>Exercice</t>
  </si>
  <si>
    <t>x</t>
  </si>
  <si>
    <r>
      <t>y=x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-x+1</t>
    </r>
  </si>
  <si>
    <r>
      <t>y=ax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+bx+c</t>
    </r>
  </si>
  <si>
    <t>valeur de a</t>
  </si>
  <si>
    <t>valeur de b</t>
  </si>
  <si>
    <t>valeur de c</t>
  </si>
  <si>
    <t>(fixe)</t>
  </si>
  <si>
    <t>(absolues2)</t>
  </si>
  <si>
    <t>(ref. absolues)</t>
  </si>
  <si>
    <t>(ref. par nom)</t>
  </si>
  <si>
    <r>
      <t>Tracer une parabole y=ax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+bx+c en mettant les valeurs de x et de y dans les colonnes A et B, lignes 15 à 45, abscisses variant de 0 à 3</t>
    </r>
  </si>
  <si>
    <t>Tracer une parabole en mettant les valeurs de y en colonne C et les coefficients a, b et c dans les cellules c10,c11 et c12 (références absolues)</t>
  </si>
  <si>
    <t>Tracer une parabole en nommant les cellules d10, d11 et d12 (références par nom, prendre cc pour le coefficient c car c est réservé)</t>
  </si>
  <si>
    <t>"=A15"</t>
  </si>
  <si>
    <t>"=$A15"</t>
  </si>
  <si>
    <t>"=A$15"</t>
  </si>
  <si>
    <t>"=$A$15"</t>
  </si>
  <si>
    <t>Référence relative</t>
  </si>
  <si>
    <t>Colonne absolue</t>
  </si>
  <si>
    <t>Ligne absolue</t>
  </si>
  <si>
    <t>Col et ligne abs</t>
  </si>
  <si>
    <t>Déplacer les cellules en gras à la souris. Conclure</t>
  </si>
  <si>
    <t>Etirer les cellules en gras vers la droite et vers le bas (en restant dans le cadre). Conclure</t>
  </si>
  <si>
    <t>Copier et coller les cellules en gras vers la droite ou vers le bas (en restant dans le cadre). Conclure</t>
  </si>
  <si>
    <t>=aujourd'hui()</t>
  </si>
  <si>
    <t>=maintenant()</t>
  </si>
  <si>
    <t>seconde</t>
  </si>
  <si>
    <t>minute</t>
  </si>
  <si>
    <t>heure</t>
  </si>
  <si>
    <t>jour de la semaine</t>
  </si>
  <si>
    <t>jour du mois</t>
  </si>
  <si>
    <t>année</t>
  </si>
  <si>
    <t>mois</t>
  </si>
  <si>
    <t>Fonctions date&amp;heure</t>
  </si>
  <si>
    <t>Créer des barres de défilement permettant de régler les coefficients a, b et c automatiquement</t>
  </si>
  <si>
    <r>
      <t>y=ax</t>
    </r>
    <r>
      <rPr>
        <vertAlign val="superscript"/>
        <sz val="10"/>
        <rFont val="Arial"/>
        <family val="2"/>
      </rPr>
      <t>6</t>
    </r>
    <r>
      <rPr>
        <sz val="10"/>
        <rFont val="Arial"/>
        <family val="0"/>
      </rPr>
      <t>+bx</t>
    </r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>+cx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0"/>
      </rPr>
      <t>+dx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+ex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+fx+g</t>
    </r>
  </si>
  <si>
    <t>valeur de d</t>
  </si>
  <si>
    <t>valeur de e</t>
  </si>
  <si>
    <t>valeur de f</t>
  </si>
  <si>
    <t>valeur de g</t>
  </si>
  <si>
    <t>Date de naissance</t>
  </si>
  <si>
    <t>Nombre d'années</t>
  </si>
  <si>
    <t>Nombre d'heures</t>
  </si>
  <si>
    <t>Nombre de minutes</t>
  </si>
  <si>
    <t>Fraction de jours</t>
  </si>
  <si>
    <t>Fraction d'heure</t>
  </si>
  <si>
    <t>Créer un affichage de l'ordre du polynome</t>
  </si>
  <si>
    <t>Créer des barres de défilement permettant de régler les coefficients a, b, c, d, e, f et g automatiquement</t>
  </si>
  <si>
    <t>Créer des cases à cocher permettant de désactiver indépendament chaque ordre sur x</t>
  </si>
  <si>
    <t>Faire un bouton de remise à 0 des coefficients du polynôme</t>
  </si>
  <si>
    <t>Racines</t>
  </si>
  <si>
    <t>Pas sur x</t>
  </si>
  <si>
    <t>Echelle incluant les racines</t>
  </si>
  <si>
    <t>-&gt;b,c,d,e,f,g</t>
  </si>
  <si>
    <t>=(.+10)*1000</t>
  </si>
  <si>
    <t>Fraction de minutes</t>
  </si>
  <si>
    <t>Nombre de secondes</t>
  </si>
  <si>
    <t>Centièmes de secondes</t>
  </si>
  <si>
    <t>Fraction d'années</t>
  </si>
  <si>
    <t>Construction d'une chaine de charactères</t>
  </si>
  <si>
    <t>Nombre de jours entiers</t>
  </si>
  <si>
    <t>Calculs</t>
  </si>
  <si>
    <t>Etudier le fonctionnement des fonctions liées au temps et aux dates</t>
  </si>
  <si>
    <t>Construire une chaine de caractères contenant un résultat</t>
  </si>
  <si>
    <t>Date de naissance :</t>
  </si>
  <si>
    <t>Nous sommes le :</t>
  </si>
  <si>
    <t>c'est un</t>
  </si>
  <si>
    <t>Depuis votre naissance,</t>
  </si>
  <si>
    <t>il s'est écoulé</t>
  </si>
  <si>
    <t>jours</t>
  </si>
  <si>
    <t>heures</t>
  </si>
  <si>
    <t>minutes</t>
  </si>
  <si>
    <t>secondes</t>
  </si>
  <si>
    <t>C'était un</t>
  </si>
  <si>
    <t>du mois de</t>
  </si>
  <si>
    <t>Autre méthode, utilisant les formats trouvée sur:</t>
  </si>
  <si>
    <t>http://www.mines.inpl-nancy.fr/~tisseran/cours/excel/TDExcel/</t>
  </si>
  <si>
    <t>a=</t>
  </si>
  <si>
    <t>b=</t>
  </si>
  <si>
    <t>pas=</t>
  </si>
  <si>
    <t>t</t>
  </si>
  <si>
    <t>x = sin(a t)</t>
  </si>
  <si>
    <t>y = cos(b t)</t>
  </si>
  <si>
    <t>x=sin(at)</t>
  </si>
  <si>
    <t>y=tcos(bt)</t>
  </si>
  <si>
    <r>
      <t>D</t>
    </r>
    <r>
      <rPr>
        <sz val="10"/>
        <rFont val="Arial"/>
        <family val="0"/>
      </rPr>
      <t>=b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-4ac=</t>
    </r>
  </si>
  <si>
    <t>Résolution de l'équation du second degré:</t>
  </si>
  <si>
    <r>
      <t>Racine 1=(-b-</t>
    </r>
    <r>
      <rPr>
        <sz val="10"/>
        <rFont val="Symbol"/>
        <family val="1"/>
      </rPr>
      <t>D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)/2a)=</t>
    </r>
  </si>
  <si>
    <r>
      <t>Racine 2=(-b+</t>
    </r>
    <r>
      <rPr>
        <sz val="10"/>
        <rFont val="Symbol"/>
        <family val="1"/>
      </rPr>
      <t>D</t>
    </r>
    <r>
      <rPr>
        <vertAlign val="superscript"/>
        <sz val="10"/>
        <rFont val="Arial"/>
        <family val="2"/>
      </rPr>
      <t>0.5</t>
    </r>
    <r>
      <rPr>
        <sz val="10"/>
        <rFont val="Arial"/>
        <family val="0"/>
      </rPr>
      <t>)/2a)=</t>
    </r>
  </si>
  <si>
    <t>Tracer les courbes y=f(x) avec échelles automatiques et manuelles</t>
  </si>
  <si>
    <t>Calculer les racines de l'équation si elles existent, sinon afficher "Pas de racines"</t>
  </si>
  <si>
    <r>
      <t xml:space="preserve">Afficher la valeur de </t>
    </r>
    <r>
      <rPr>
        <sz val="10"/>
        <rFont val="Symbol"/>
        <family val="1"/>
      </rPr>
      <t>D</t>
    </r>
    <r>
      <rPr>
        <sz val="10"/>
        <rFont val="Arial"/>
        <family val="0"/>
      </rPr>
      <t xml:space="preserve"> en rouge si négative (mise en forme conditionnelle)</t>
    </r>
  </si>
  <si>
    <t>Nbre jours depuis la naissance</t>
  </si>
  <si>
    <t>Cumulés</t>
  </si>
  <si>
    <t>années</t>
  </si>
  <si>
    <t>semaines</t>
  </si>
  <si>
    <t>Utiliser les formats pour présenter des nombres et dates</t>
  </si>
  <si>
    <t>Utiliser les fonctions arrondi, différences avec formats!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</si>
</sst>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"/>
    <numFmt numFmtId="170" formatCode="0.000E+00"/>
    <numFmt numFmtId="171" formatCode="0.00000000"/>
    <numFmt numFmtId="172" formatCode="0.0000E+00"/>
    <numFmt numFmtId="173" formatCode="d/m/yy\ h:mm"/>
    <numFmt numFmtId="174" formatCode="d/mm/yy\ hh:mm:ss"/>
    <numFmt numFmtId="175" formatCode="dddd"/>
    <numFmt numFmtId="176" formatCode="mmmm"/>
  </numFmts>
  <fonts count="15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b/>
      <sz val="8"/>
      <name val="Tahoma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Tahoma"/>
      <family val="2"/>
    </font>
    <font>
      <i/>
      <sz val="10"/>
      <color indexed="22"/>
      <name val="Arial"/>
      <family val="2"/>
    </font>
    <font>
      <sz val="10"/>
      <color indexed="9"/>
      <name val="Arial"/>
      <family val="2"/>
    </font>
    <font>
      <sz val="9"/>
      <name val="Geneva"/>
      <family val="0"/>
    </font>
    <font>
      <sz val="10.5"/>
      <name val="Arial"/>
      <family val="0"/>
    </font>
    <font>
      <b/>
      <sz val="9.25"/>
      <name val="Arial"/>
      <family val="0"/>
    </font>
    <font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2" borderId="16" xfId="0" applyFont="1" applyFill="1" applyBorder="1" applyAlignment="1">
      <alignment horizontal="center"/>
    </xf>
    <xf numFmtId="9" fontId="0" fillId="2" borderId="16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/>
    </xf>
    <xf numFmtId="22" fontId="0" fillId="0" borderId="0" xfId="0" applyNumberFormat="1" applyAlignment="1">
      <alignment horizontal="center"/>
    </xf>
    <xf numFmtId="173" fontId="0" fillId="2" borderId="17" xfId="0" applyNumberForma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14" fillId="0" borderId="0" xfId="0" applyFont="1" applyAlignment="1">
      <alignment horizontal="center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2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174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 horizontal="left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4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4" fontId="0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 horizontal="left"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Paraboles, réf. absolues et relatives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'y=ax²+bx+c'!$B$14</c:f>
              <c:strCache>
                <c:ptCount val="1"/>
                <c:pt idx="0">
                  <c:v>(fixe)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'y=ax²+bx+c'!$A$15:$A$45</c:f>
              <c:numCache/>
            </c:numRef>
          </c:xVal>
          <c:yVal>
            <c:numRef>
              <c:f>'y=ax²+bx+c'!$B$15:$B$45</c:f>
              <c:numCache/>
            </c:numRef>
          </c:yVal>
          <c:smooth val="1"/>
        </c:ser>
        <c:ser>
          <c:idx val="1"/>
          <c:order val="1"/>
          <c:tx>
            <c:strRef>
              <c:f>'y=ax²+bx+c'!$C$14</c:f>
              <c:strCache>
                <c:ptCount val="1"/>
                <c:pt idx="0">
                  <c:v>(ref. absolues)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'y=ax²+bx+c'!$A$15:$A$45</c:f>
              <c:numCache/>
            </c:numRef>
          </c:xVal>
          <c:yVal>
            <c:numRef>
              <c:f>'y=ax²+bx+c'!$C$15:$C$45</c:f>
              <c:numCache/>
            </c:numRef>
          </c:yVal>
          <c:smooth val="1"/>
        </c:ser>
        <c:ser>
          <c:idx val="2"/>
          <c:order val="2"/>
          <c:tx>
            <c:strRef>
              <c:f>'y=ax²+bx+c'!$D$14</c:f>
              <c:strCache>
                <c:ptCount val="1"/>
                <c:pt idx="0">
                  <c:v>(ref. par nom)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'y=ax²+bx+c'!$A$15:$A$45</c:f>
              <c:numCache/>
            </c:numRef>
          </c:xVal>
          <c:yVal>
            <c:numRef>
              <c:f>'y=ax²+bx+c'!$D$15:$D$45</c:f>
              <c:numCache/>
            </c:numRef>
          </c:yVal>
          <c:smooth val="1"/>
        </c:ser>
        <c:axId val="60088394"/>
        <c:axId val="3924635"/>
      </c:scatterChart>
      <c:val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Axe 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24635"/>
        <c:crosses val="autoZero"/>
        <c:crossBetween val="midCat"/>
        <c:dispUnits/>
      </c:valAx>
      <c:valAx>
        <c:axId val="3924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Axe oy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0088394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Paraboles réglables, échelles automatiques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'y=ax²+bx+c (2)'!$B$14</c:f>
              <c:strCache>
                <c:ptCount val="1"/>
                <c:pt idx="0">
                  <c:v>(fixe)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'y=ax²+bx+c (2)'!$A$15:$A$45</c:f>
              <c:numCache/>
            </c:numRef>
          </c:xVal>
          <c:yVal>
            <c:numRef>
              <c:f>'y=ax²+bx+c (2)'!$B$15:$B$45</c:f>
              <c:numCache/>
            </c:numRef>
          </c:yVal>
          <c:smooth val="1"/>
        </c:ser>
        <c:ser>
          <c:idx val="1"/>
          <c:order val="1"/>
          <c:tx>
            <c:strRef>
              <c:f>'y=ax²+bx+c (2)'!$C$14</c:f>
              <c:strCache>
                <c:ptCount val="1"/>
                <c:pt idx="0">
                  <c:v>(ref. absolues)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'y=ax²+bx+c (2)'!$A$15:$A$45</c:f>
              <c:numCache/>
            </c:numRef>
          </c:xVal>
          <c:yVal>
            <c:numRef>
              <c:f>'y=ax²+bx+c (2)'!$C$15:$C$45</c:f>
              <c:numCache/>
            </c:numRef>
          </c:yVal>
          <c:smooth val="1"/>
        </c:ser>
        <c:ser>
          <c:idx val="2"/>
          <c:order val="2"/>
          <c:tx>
            <c:strRef>
              <c:f>'y=ax²+bx+c (2)'!$D$14</c:f>
              <c:strCache>
                <c:ptCount val="1"/>
                <c:pt idx="0">
                  <c:v>(ref. par nom)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'y=ax²+bx+c (2)'!$A$15:$A$45</c:f>
              <c:numCache/>
            </c:numRef>
          </c:xVal>
          <c:yVal>
            <c:numRef>
              <c:f>'y=ax²+bx+c (2)'!$D$15:$D$45</c:f>
              <c:numCache/>
            </c:numRef>
          </c:yVal>
          <c:smooth val="1"/>
        </c:ser>
        <c:axId val="35321716"/>
        <c:axId val="49459989"/>
      </c:scatterChart>
      <c:val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Axe 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459989"/>
        <c:crosses val="autoZero"/>
        <c:crossBetween val="midCat"/>
        <c:dispUnits/>
      </c:valAx>
      <c:valAx>
        <c:axId val="494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Axe oy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21716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Paraboles réglables, échelles manuelles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'y=ax²+bx+c (2)'!$C$14</c:f>
              <c:strCache>
                <c:ptCount val="1"/>
                <c:pt idx="0">
                  <c:v>(ref. absolues)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'y=ax²+bx+c (2)'!$A$15:$A$45</c:f>
              <c:numCache/>
            </c:numRef>
          </c:xVal>
          <c:yVal>
            <c:numRef>
              <c:f>'y=ax²+bx+c (2)'!$C$15:$C$45</c:f>
              <c:numCache/>
            </c:numRef>
          </c:yVal>
          <c:smooth val="1"/>
        </c:ser>
        <c:axId val="42486718"/>
        <c:axId val="46836143"/>
      </c:scatterChart>
      <c:valAx>
        <c:axId val="42486718"/>
        <c:scaling>
          <c:orientation val="minMax"/>
          <c:max val="2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Axe 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36143"/>
        <c:crosses val="autoZero"/>
        <c:crossBetween val="midCat"/>
        <c:dispUnits/>
        <c:majorUnit val="0.5"/>
        <c:minorUnit val="0.1"/>
      </c:valAx>
      <c:valAx>
        <c:axId val="46836143"/>
        <c:scaling>
          <c:orientation val="minMax"/>
          <c:max val="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Axe oy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crossBetween val="midCat"/>
        <c:dispUnits/>
        <c:majorUnit val="2"/>
        <c:minorUnit val="1"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Polynômes réglables, échelles automatiques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'polynome ordre 6'!$B$15</c:f>
              <c:strCache>
                <c:ptCount val="1"/>
                <c:pt idx="0">
                  <c:v>Polynôme d'ordre 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'polynome ordre 6'!$A$16:$A$46</c:f>
              <c:numCache/>
            </c:numRef>
          </c:xVal>
          <c:yVal>
            <c:numRef>
              <c:f>'polynome ordre 6'!$B$16:$B$46</c:f>
              <c:numCache/>
            </c:numRef>
          </c:yVal>
          <c:smooth val="1"/>
        </c:ser>
        <c:axId val="18872104"/>
        <c:axId val="35631209"/>
      </c:scatterChart>
      <c:valAx>
        <c:axId val="18872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Axe 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631209"/>
        <c:crosses val="autoZero"/>
        <c:crossBetween val="midCat"/>
        <c:dispUnits/>
      </c:valAx>
      <c:valAx>
        <c:axId val="3563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Axe oy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872104"/>
        <c:crosses val="autoZero"/>
        <c:crossBetween val="midCat"/>
        <c:dispUnits/>
      </c:valAx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Polynômes réglables, échelles manuelles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'polynome ordre 6'!$B$15</c:f>
              <c:strCache>
                <c:ptCount val="1"/>
                <c:pt idx="0">
                  <c:v>Polynôme d'ordre 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'polynome ordre 6'!$A$16:$A$46</c:f>
              <c:numCache/>
            </c:numRef>
          </c:xVal>
          <c:yVal>
            <c:numRef>
              <c:f>'polynome ordre 6'!$B$16:$B$46</c:f>
              <c:numCache/>
            </c:numRef>
          </c:yVal>
          <c:smooth val="1"/>
        </c:ser>
        <c:axId val="52245426"/>
        <c:axId val="446787"/>
      </c:scatterChart>
      <c:valAx>
        <c:axId val="52245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Axe ox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crossBetween val="midCat"/>
        <c:dispUnits/>
      </c:valAx>
      <c:valAx>
        <c:axId val="446787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Axe oy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crossBetween val="midCat"/>
        <c:dispUnits/>
        <c:majorUnit val="20"/>
        <c:minorUnit val="10"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SinCosinus!$B$5:$B$164</c:f>
              <c:numCache/>
            </c:numRef>
          </c:xVal>
          <c:yVal>
            <c:numRef>
              <c:f>SinCosinus!$C$5:$C$164</c:f>
              <c:numCache/>
            </c:numRef>
          </c:yVal>
          <c:smooth val="1"/>
        </c:ser>
        <c:axId val="4021084"/>
        <c:axId val="36189757"/>
      </c:scatterChart>
      <c:val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crossBetween val="midCat"/>
        <c:dispUnits/>
      </c:valAx>
      <c:valAx>
        <c:axId val="36189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SinCosinus!$K$5:$K$165</c:f>
              <c:numCache/>
            </c:numRef>
          </c:xVal>
          <c:yVal>
            <c:numRef>
              <c:f>SinCosinus!$L$5:$L$165</c:f>
              <c:numCache/>
            </c:numRef>
          </c:yVal>
          <c:smooth val="1"/>
        </c:ser>
        <c:axId val="57272358"/>
        <c:axId val="45689175"/>
      </c:scatterChart>
      <c:val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crossBetween val="midCat"/>
        <c:dispUnits/>
      </c:valAx>
      <c:valAx>
        <c:axId val="4568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SinCosinus!$A$5:$A$165</c:f>
              <c:numCache/>
            </c:numRef>
          </c:xVal>
          <c:yVal>
            <c:numRef>
              <c:f>SinCosinus!$B$5:$B$165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SinCosinus!$A$5:$A$165</c:f>
              <c:numCache/>
            </c:numRef>
          </c:xVal>
          <c:yVal>
            <c:numRef>
              <c:f>SinCosinus!$C$5:$C$165</c:f>
              <c:numCache/>
            </c:numRef>
          </c:yVal>
          <c:smooth val="1"/>
        </c:ser>
        <c:axId val="8549392"/>
        <c:axId val="9835665"/>
      </c:scatterChart>
      <c:val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665"/>
        <c:crosses val="autoZero"/>
        <c:crossBetween val="midCat"/>
        <c:dispUnits/>
      </c:valAx>
      <c:valAx>
        <c:axId val="98356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5493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SinCosinus!$J$5:$J$165</c:f>
              <c:numCache/>
            </c:numRef>
          </c:xVal>
          <c:yVal>
            <c:numRef>
              <c:f>SinCosinus!$L$5:$L$165</c:f>
              <c:numCache/>
            </c:numRef>
          </c:yVal>
          <c:smooth val="1"/>
        </c:ser>
        <c:axId val="21412122"/>
        <c:axId val="5849137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SinCosinus!$J$5:$J$165</c:f>
              <c:numCache/>
            </c:numRef>
          </c:xVal>
          <c:yVal>
            <c:numRef>
              <c:f>SinCosinus!$K$5:$K$165</c:f>
              <c:numCache/>
            </c:numRef>
          </c:yVal>
          <c:smooth val="1"/>
        </c:ser>
        <c:axId val="56660292"/>
        <c:axId val="40180581"/>
      </c:scatterChart>
      <c:val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crossBetween val="midCat"/>
        <c:dispUnits/>
      </c:valAx>
      <c:valAx>
        <c:axId val="58491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crossBetween val="midCat"/>
        <c:dispUnits/>
      </c:valAx>
      <c:valAx>
        <c:axId val="56660292"/>
        <c:scaling>
          <c:orientation val="minMax"/>
        </c:scaling>
        <c:axPos val="b"/>
        <c:delete val="1"/>
        <c:majorTickMark val="in"/>
        <c:minorTickMark val="none"/>
        <c:tickLblPos val="nextTo"/>
        <c:crossAx val="40180581"/>
        <c:crosses val="max"/>
        <c:crossBetween val="midCat"/>
        <c:dispUnits/>
      </c:valAx>
      <c:valAx>
        <c:axId val="401805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6029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11</xdr:row>
      <xdr:rowOff>95250</xdr:rowOff>
    </xdr:from>
    <xdr:to>
      <xdr:col>16</xdr:col>
      <xdr:colOff>561975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4962525" y="1905000"/>
        <a:ext cx="77914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13</xdr:row>
      <xdr:rowOff>0</xdr:rowOff>
    </xdr:from>
    <xdr:to>
      <xdr:col>14</xdr:col>
      <xdr:colOff>200025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3076575" y="2209800"/>
        <a:ext cx="77914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38</xdr:row>
      <xdr:rowOff>123825</xdr:rowOff>
    </xdr:from>
    <xdr:to>
      <xdr:col>14</xdr:col>
      <xdr:colOff>190500</xdr:colOff>
      <xdr:row>58</xdr:row>
      <xdr:rowOff>95250</xdr:rowOff>
    </xdr:to>
    <xdr:graphicFrame>
      <xdr:nvGraphicFramePr>
        <xdr:cNvPr id="2" name="Chart 6"/>
        <xdr:cNvGraphicFramePr/>
      </xdr:nvGraphicFramePr>
      <xdr:xfrm>
        <a:off x="3057525" y="6391275"/>
        <a:ext cx="780097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9525</xdr:rowOff>
    </xdr:from>
    <xdr:to>
      <xdr:col>13</xdr:col>
      <xdr:colOff>180975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2295525" y="2295525"/>
        <a:ext cx="77914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33</xdr:row>
      <xdr:rowOff>66675</xdr:rowOff>
    </xdr:from>
    <xdr:to>
      <xdr:col>13</xdr:col>
      <xdr:colOff>190500</xdr:colOff>
      <xdr:row>50</xdr:row>
      <xdr:rowOff>123825</xdr:rowOff>
    </xdr:to>
    <xdr:graphicFrame>
      <xdr:nvGraphicFramePr>
        <xdr:cNvPr id="2" name="Chart 32"/>
        <xdr:cNvGraphicFramePr/>
      </xdr:nvGraphicFramePr>
      <xdr:xfrm>
        <a:off x="2295525" y="5429250"/>
        <a:ext cx="78009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19050</xdr:rowOff>
    </xdr:from>
    <xdr:to>
      <xdr:col>8</xdr:col>
      <xdr:colOff>85725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352550" y="666750"/>
        <a:ext cx="38862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4</xdr:row>
      <xdr:rowOff>9525</xdr:rowOff>
    </xdr:from>
    <xdr:to>
      <xdr:col>17</xdr:col>
      <xdr:colOff>104775</xdr:colOff>
      <xdr:row>25</xdr:row>
      <xdr:rowOff>133350</xdr:rowOff>
    </xdr:to>
    <xdr:graphicFrame>
      <xdr:nvGraphicFramePr>
        <xdr:cNvPr id="2" name="Chart 2"/>
        <xdr:cNvGraphicFramePr/>
      </xdr:nvGraphicFramePr>
      <xdr:xfrm>
        <a:off x="7629525" y="657225"/>
        <a:ext cx="38957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26</xdr:row>
      <xdr:rowOff>0</xdr:rowOff>
    </xdr:from>
    <xdr:to>
      <xdr:col>8</xdr:col>
      <xdr:colOff>76200</xdr:colOff>
      <xdr:row>47</xdr:row>
      <xdr:rowOff>47625</xdr:rowOff>
    </xdr:to>
    <xdr:graphicFrame>
      <xdr:nvGraphicFramePr>
        <xdr:cNvPr id="3" name="Chart 6"/>
        <xdr:cNvGraphicFramePr/>
      </xdr:nvGraphicFramePr>
      <xdr:xfrm>
        <a:off x="1352550" y="4210050"/>
        <a:ext cx="38766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9525</xdr:colOff>
      <xdr:row>26</xdr:row>
      <xdr:rowOff>9525</xdr:rowOff>
    </xdr:from>
    <xdr:to>
      <xdr:col>17</xdr:col>
      <xdr:colOff>85725</xdr:colOff>
      <xdr:row>47</xdr:row>
      <xdr:rowOff>66675</xdr:rowOff>
    </xdr:to>
    <xdr:graphicFrame>
      <xdr:nvGraphicFramePr>
        <xdr:cNvPr id="4" name="Chart 7"/>
        <xdr:cNvGraphicFramePr/>
      </xdr:nvGraphicFramePr>
      <xdr:xfrm>
        <a:off x="7620000" y="4219575"/>
        <a:ext cx="3886200" cy="3457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O45"/>
  <sheetViews>
    <sheetView workbookViewId="0" topLeftCell="A1">
      <selection activeCell="D17" sqref="D17"/>
    </sheetView>
  </sheetViews>
  <sheetFormatPr defaultColWidth="11.421875" defaultRowHeight="12.75"/>
  <sheetData>
    <row r="2" ht="12.75">
      <c r="A2" t="s">
        <v>0</v>
      </c>
    </row>
    <row r="3" ht="12.75">
      <c r="A3" t="s">
        <v>22</v>
      </c>
    </row>
    <row r="4" ht="12.75">
      <c r="A4" t="s">
        <v>23</v>
      </c>
    </row>
    <row r="5" ht="12.75">
      <c r="A5" t="s">
        <v>24</v>
      </c>
    </row>
    <row r="10" spans="1:3" ht="12.75">
      <c r="A10" s="1">
        <f>10</f>
        <v>10</v>
      </c>
      <c r="B10" s="1">
        <f aca="true" t="shared" si="0" ref="B10:C29">10*A10</f>
        <v>100</v>
      </c>
      <c r="C10" s="1">
        <f t="shared" si="0"/>
        <v>1000</v>
      </c>
    </row>
    <row r="11" spans="1:3" ht="12.75">
      <c r="A11" s="1">
        <f>A10+1</f>
        <v>11</v>
      </c>
      <c r="B11" s="1">
        <f t="shared" si="0"/>
        <v>110</v>
      </c>
      <c r="C11" s="1">
        <f t="shared" si="0"/>
        <v>1100</v>
      </c>
    </row>
    <row r="12" spans="1:3" ht="12.75">
      <c r="A12" s="1">
        <f aca="true" t="shared" si="1" ref="A12:A45">A11+1</f>
        <v>12</v>
      </c>
      <c r="B12" s="1">
        <f t="shared" si="0"/>
        <v>120</v>
      </c>
      <c r="C12" s="1">
        <f t="shared" si="0"/>
        <v>1200</v>
      </c>
    </row>
    <row r="13" spans="1:3" ht="12.75">
      <c r="A13" s="1">
        <f t="shared" si="1"/>
        <v>13</v>
      </c>
      <c r="B13" s="1">
        <f t="shared" si="0"/>
        <v>130</v>
      </c>
      <c r="C13" s="1">
        <f t="shared" si="0"/>
        <v>1300</v>
      </c>
    </row>
    <row r="14" spans="1:3" ht="12.75">
      <c r="A14" s="1">
        <f t="shared" si="1"/>
        <v>14</v>
      </c>
      <c r="B14" s="1">
        <f t="shared" si="0"/>
        <v>140</v>
      </c>
      <c r="C14" s="1">
        <f t="shared" si="0"/>
        <v>1400</v>
      </c>
    </row>
    <row r="15" spans="1:13" ht="12.75">
      <c r="A15" s="1">
        <f t="shared" si="1"/>
        <v>15</v>
      </c>
      <c r="B15" s="1">
        <f t="shared" si="0"/>
        <v>150</v>
      </c>
      <c r="C15" s="1">
        <f t="shared" si="0"/>
        <v>1500</v>
      </c>
      <c r="D15" t="s">
        <v>18</v>
      </c>
      <c r="G15" t="s">
        <v>19</v>
      </c>
      <c r="J15" t="s">
        <v>20</v>
      </c>
      <c r="M15" t="s">
        <v>21</v>
      </c>
    </row>
    <row r="16" spans="1:13" ht="12.75">
      <c r="A16" s="1">
        <f t="shared" si="1"/>
        <v>16</v>
      </c>
      <c r="B16" s="1">
        <f t="shared" si="0"/>
        <v>160</v>
      </c>
      <c r="C16" s="1">
        <f t="shared" si="0"/>
        <v>1600</v>
      </c>
      <c r="D16" t="s">
        <v>14</v>
      </c>
      <c r="G16" t="s">
        <v>15</v>
      </c>
      <c r="J16" t="s">
        <v>16</v>
      </c>
      <c r="M16" t="s">
        <v>17</v>
      </c>
    </row>
    <row r="17" spans="1:15" ht="12.75">
      <c r="A17" s="1">
        <f t="shared" si="1"/>
        <v>17</v>
      </c>
      <c r="B17" s="1">
        <f t="shared" si="0"/>
        <v>170</v>
      </c>
      <c r="C17" s="1">
        <f t="shared" si="0"/>
        <v>1700</v>
      </c>
      <c r="D17" s="2">
        <f>A15</f>
        <v>15</v>
      </c>
      <c r="E17" s="3"/>
      <c r="F17" s="4"/>
      <c r="G17" s="2">
        <f>$A15</f>
        <v>15</v>
      </c>
      <c r="H17" s="3"/>
      <c r="I17" s="4"/>
      <c r="J17" s="2">
        <f>A$15</f>
        <v>15</v>
      </c>
      <c r="K17" s="3"/>
      <c r="L17" s="4"/>
      <c r="M17" s="2">
        <f>$A$15</f>
        <v>15</v>
      </c>
      <c r="N17" s="3"/>
      <c r="O17" s="4"/>
    </row>
    <row r="18" spans="1:15" ht="12.75">
      <c r="A18" s="1">
        <f t="shared" si="1"/>
        <v>18</v>
      </c>
      <c r="B18" s="1">
        <f t="shared" si="0"/>
        <v>180</v>
      </c>
      <c r="C18" s="1">
        <f t="shared" si="0"/>
        <v>1800</v>
      </c>
      <c r="D18" s="5"/>
      <c r="E18" s="6"/>
      <c r="F18" s="7"/>
      <c r="G18" s="5"/>
      <c r="H18" s="6"/>
      <c r="I18" s="7"/>
      <c r="J18" s="5"/>
      <c r="K18" s="6"/>
      <c r="L18" s="7"/>
      <c r="M18" s="5"/>
      <c r="N18" s="6"/>
      <c r="O18" s="7"/>
    </row>
    <row r="19" spans="1:15" ht="12.75">
      <c r="A19" s="1">
        <f t="shared" si="1"/>
        <v>19</v>
      </c>
      <c r="B19" s="1">
        <f t="shared" si="0"/>
        <v>190</v>
      </c>
      <c r="C19" s="1">
        <f t="shared" si="0"/>
        <v>1900</v>
      </c>
      <c r="D19" s="5"/>
      <c r="E19" s="6"/>
      <c r="F19" s="7"/>
      <c r="G19" s="5"/>
      <c r="H19" s="6"/>
      <c r="I19" s="7"/>
      <c r="J19" s="5"/>
      <c r="K19" s="6"/>
      <c r="L19" s="7"/>
      <c r="M19" s="5"/>
      <c r="N19" s="6"/>
      <c r="O19" s="7"/>
    </row>
    <row r="20" spans="1:15" ht="12.75">
      <c r="A20" s="1">
        <f t="shared" si="1"/>
        <v>20</v>
      </c>
      <c r="B20" s="1">
        <f t="shared" si="0"/>
        <v>200</v>
      </c>
      <c r="C20" s="1">
        <f t="shared" si="0"/>
        <v>2000</v>
      </c>
      <c r="D20" s="5"/>
      <c r="E20" s="6"/>
      <c r="F20" s="7"/>
      <c r="G20" s="5"/>
      <c r="H20" s="6"/>
      <c r="I20" s="7"/>
      <c r="J20" s="5"/>
      <c r="K20" s="6"/>
      <c r="L20" s="7"/>
      <c r="M20" s="5"/>
      <c r="N20" s="6"/>
      <c r="O20" s="7"/>
    </row>
    <row r="21" spans="1:15" ht="12.75">
      <c r="A21" s="1">
        <f t="shared" si="1"/>
        <v>21</v>
      </c>
      <c r="B21" s="1">
        <f t="shared" si="0"/>
        <v>210</v>
      </c>
      <c r="C21" s="1">
        <f t="shared" si="0"/>
        <v>2100</v>
      </c>
      <c r="D21" s="5"/>
      <c r="E21" s="6"/>
      <c r="F21" s="7"/>
      <c r="G21" s="5"/>
      <c r="H21" s="6"/>
      <c r="I21" s="7"/>
      <c r="J21" s="5"/>
      <c r="K21" s="6"/>
      <c r="L21" s="7"/>
      <c r="M21" s="5"/>
      <c r="N21" s="6"/>
      <c r="O21" s="7"/>
    </row>
    <row r="22" spans="1:15" ht="12.75">
      <c r="A22" s="1">
        <f t="shared" si="1"/>
        <v>22</v>
      </c>
      <c r="B22" s="1">
        <f t="shared" si="0"/>
        <v>220</v>
      </c>
      <c r="C22" s="1">
        <f t="shared" si="0"/>
        <v>2200</v>
      </c>
      <c r="D22" s="5"/>
      <c r="E22" s="6"/>
      <c r="F22" s="7"/>
      <c r="G22" s="5"/>
      <c r="H22" s="6"/>
      <c r="I22" s="7"/>
      <c r="J22" s="5"/>
      <c r="K22" s="6"/>
      <c r="L22" s="7"/>
      <c r="M22" s="5"/>
      <c r="N22" s="6"/>
      <c r="O22" s="7"/>
    </row>
    <row r="23" spans="1:15" ht="12.75">
      <c r="A23" s="1">
        <f t="shared" si="1"/>
        <v>23</v>
      </c>
      <c r="B23" s="1">
        <f t="shared" si="0"/>
        <v>230</v>
      </c>
      <c r="C23" s="1">
        <f t="shared" si="0"/>
        <v>2300</v>
      </c>
      <c r="D23" s="5"/>
      <c r="E23" s="6"/>
      <c r="F23" s="7"/>
      <c r="G23" s="5"/>
      <c r="H23" s="6"/>
      <c r="I23" s="7"/>
      <c r="J23" s="5"/>
      <c r="K23" s="6"/>
      <c r="L23" s="7"/>
      <c r="M23" s="5"/>
      <c r="N23" s="6"/>
      <c r="O23" s="7"/>
    </row>
    <row r="24" spans="1:15" ht="12.75">
      <c r="A24" s="1">
        <f t="shared" si="1"/>
        <v>24</v>
      </c>
      <c r="B24" s="1">
        <f t="shared" si="0"/>
        <v>240</v>
      </c>
      <c r="C24" s="1">
        <f t="shared" si="0"/>
        <v>2400</v>
      </c>
      <c r="D24" s="5"/>
      <c r="E24" s="6"/>
      <c r="F24" s="7"/>
      <c r="G24" s="5"/>
      <c r="H24" s="6"/>
      <c r="I24" s="7"/>
      <c r="J24" s="5"/>
      <c r="K24" s="6"/>
      <c r="L24" s="7"/>
      <c r="M24" s="5"/>
      <c r="N24" s="6"/>
      <c r="O24" s="7"/>
    </row>
    <row r="25" spans="1:15" ht="12.75">
      <c r="A25" s="1">
        <f t="shared" si="1"/>
        <v>25</v>
      </c>
      <c r="B25" s="1">
        <f t="shared" si="0"/>
        <v>250</v>
      </c>
      <c r="C25" s="1">
        <f t="shared" si="0"/>
        <v>2500</v>
      </c>
      <c r="D25" s="5"/>
      <c r="E25" s="6"/>
      <c r="F25" s="7"/>
      <c r="G25" s="5"/>
      <c r="H25" s="6"/>
      <c r="I25" s="7"/>
      <c r="J25" s="5"/>
      <c r="K25" s="6"/>
      <c r="L25" s="7"/>
      <c r="M25" s="5"/>
      <c r="N25" s="6"/>
      <c r="O25" s="7"/>
    </row>
    <row r="26" spans="1:15" ht="12.75">
      <c r="A26" s="1">
        <f t="shared" si="1"/>
        <v>26</v>
      </c>
      <c r="B26" s="1">
        <f t="shared" si="0"/>
        <v>260</v>
      </c>
      <c r="C26" s="1">
        <f t="shared" si="0"/>
        <v>2600</v>
      </c>
      <c r="D26" s="5"/>
      <c r="E26" s="6"/>
      <c r="F26" s="7"/>
      <c r="G26" s="5"/>
      <c r="H26" s="6"/>
      <c r="I26" s="7"/>
      <c r="J26" s="5"/>
      <c r="K26" s="6"/>
      <c r="L26" s="7"/>
      <c r="M26" s="5"/>
      <c r="N26" s="6"/>
      <c r="O26" s="7"/>
    </row>
    <row r="27" spans="1:15" ht="12.75">
      <c r="A27" s="1">
        <f t="shared" si="1"/>
        <v>27</v>
      </c>
      <c r="B27" s="1">
        <f t="shared" si="0"/>
        <v>270</v>
      </c>
      <c r="C27" s="1">
        <f t="shared" si="0"/>
        <v>2700</v>
      </c>
      <c r="D27" s="5"/>
      <c r="E27" s="6"/>
      <c r="F27" s="7"/>
      <c r="G27" s="5"/>
      <c r="H27" s="6"/>
      <c r="I27" s="7"/>
      <c r="J27" s="5"/>
      <c r="K27" s="6"/>
      <c r="L27" s="7"/>
      <c r="M27" s="5"/>
      <c r="N27" s="6"/>
      <c r="O27" s="7"/>
    </row>
    <row r="28" spans="1:15" ht="12.75">
      <c r="A28" s="1">
        <f t="shared" si="1"/>
        <v>28</v>
      </c>
      <c r="B28" s="1">
        <f t="shared" si="0"/>
        <v>280</v>
      </c>
      <c r="C28" s="1">
        <f t="shared" si="0"/>
        <v>2800</v>
      </c>
      <c r="D28" s="5"/>
      <c r="E28" s="6"/>
      <c r="F28" s="7"/>
      <c r="G28" s="5"/>
      <c r="H28" s="6"/>
      <c r="I28" s="7"/>
      <c r="J28" s="5"/>
      <c r="K28" s="6"/>
      <c r="L28" s="7"/>
      <c r="M28" s="5"/>
      <c r="N28" s="6"/>
      <c r="O28" s="7"/>
    </row>
    <row r="29" spans="1:15" ht="12.75">
      <c r="A29" s="1">
        <f t="shared" si="1"/>
        <v>29</v>
      </c>
      <c r="B29" s="1">
        <f t="shared" si="0"/>
        <v>290</v>
      </c>
      <c r="C29" s="1">
        <f t="shared" si="0"/>
        <v>2900</v>
      </c>
      <c r="D29" s="8"/>
      <c r="E29" s="9"/>
      <c r="F29" s="10"/>
      <c r="G29" s="8"/>
      <c r="H29" s="9"/>
      <c r="I29" s="10"/>
      <c r="J29" s="8"/>
      <c r="K29" s="9"/>
      <c r="L29" s="10"/>
      <c r="M29" s="8"/>
      <c r="N29" s="9"/>
      <c r="O29" s="10"/>
    </row>
    <row r="30" spans="1:3" ht="12.75">
      <c r="A30" s="1">
        <f t="shared" si="1"/>
        <v>30</v>
      </c>
      <c r="B30" s="1">
        <f aca="true" t="shared" si="2" ref="B30:C45">10*A30</f>
        <v>300</v>
      </c>
      <c r="C30" s="1">
        <f t="shared" si="2"/>
        <v>3000</v>
      </c>
    </row>
    <row r="31" spans="1:3" ht="12.75">
      <c r="A31" s="1">
        <f t="shared" si="1"/>
        <v>31</v>
      </c>
      <c r="B31" s="1">
        <f t="shared" si="2"/>
        <v>310</v>
      </c>
      <c r="C31" s="1">
        <f t="shared" si="2"/>
        <v>3100</v>
      </c>
    </row>
    <row r="32" spans="1:3" ht="12.75">
      <c r="A32" s="1">
        <f t="shared" si="1"/>
        <v>32</v>
      </c>
      <c r="B32" s="1">
        <f t="shared" si="2"/>
        <v>320</v>
      </c>
      <c r="C32" s="1">
        <f t="shared" si="2"/>
        <v>3200</v>
      </c>
    </row>
    <row r="33" spans="1:3" ht="12.75">
      <c r="A33" s="1">
        <f t="shared" si="1"/>
        <v>33</v>
      </c>
      <c r="B33" s="1">
        <f t="shared" si="2"/>
        <v>330</v>
      </c>
      <c r="C33" s="1">
        <f t="shared" si="2"/>
        <v>3300</v>
      </c>
    </row>
    <row r="34" spans="1:3" ht="12.75">
      <c r="A34" s="1">
        <f t="shared" si="1"/>
        <v>34</v>
      </c>
      <c r="B34" s="1">
        <f t="shared" si="2"/>
        <v>340</v>
      </c>
      <c r="C34" s="1">
        <f t="shared" si="2"/>
        <v>3400</v>
      </c>
    </row>
    <row r="35" spans="1:3" ht="12.75">
      <c r="A35" s="1">
        <f t="shared" si="1"/>
        <v>35</v>
      </c>
      <c r="B35" s="1">
        <f t="shared" si="2"/>
        <v>350</v>
      </c>
      <c r="C35" s="1">
        <f t="shared" si="2"/>
        <v>3500</v>
      </c>
    </row>
    <row r="36" spans="1:3" ht="12.75">
      <c r="A36" s="1">
        <f t="shared" si="1"/>
        <v>36</v>
      </c>
      <c r="B36" s="1">
        <f t="shared" si="2"/>
        <v>360</v>
      </c>
      <c r="C36" s="1">
        <f t="shared" si="2"/>
        <v>3600</v>
      </c>
    </row>
    <row r="37" spans="1:3" ht="12.75">
      <c r="A37" s="1">
        <f t="shared" si="1"/>
        <v>37</v>
      </c>
      <c r="B37" s="1">
        <f t="shared" si="2"/>
        <v>370</v>
      </c>
      <c r="C37" s="1">
        <f t="shared" si="2"/>
        <v>3700</v>
      </c>
    </row>
    <row r="38" spans="1:3" ht="12.75">
      <c r="A38" s="1">
        <f t="shared" si="1"/>
        <v>38</v>
      </c>
      <c r="B38" s="1">
        <f t="shared" si="2"/>
        <v>380</v>
      </c>
      <c r="C38" s="1">
        <f t="shared" si="2"/>
        <v>3800</v>
      </c>
    </row>
    <row r="39" spans="1:3" ht="12.75">
      <c r="A39" s="1">
        <f t="shared" si="1"/>
        <v>39</v>
      </c>
      <c r="B39" s="1">
        <f t="shared" si="2"/>
        <v>390</v>
      </c>
      <c r="C39" s="1">
        <f t="shared" si="2"/>
        <v>3900</v>
      </c>
    </row>
    <row r="40" spans="1:3" ht="12.75">
      <c r="A40" s="1">
        <f t="shared" si="1"/>
        <v>40</v>
      </c>
      <c r="B40" s="1">
        <f t="shared" si="2"/>
        <v>400</v>
      </c>
      <c r="C40" s="1">
        <f t="shared" si="2"/>
        <v>4000</v>
      </c>
    </row>
    <row r="41" spans="1:3" ht="12.75">
      <c r="A41" s="1">
        <f t="shared" si="1"/>
        <v>41</v>
      </c>
      <c r="B41" s="1">
        <f t="shared" si="2"/>
        <v>410</v>
      </c>
      <c r="C41" s="1">
        <f t="shared" si="2"/>
        <v>4100</v>
      </c>
    </row>
    <row r="42" spans="1:3" ht="12.75">
      <c r="A42" s="1">
        <f t="shared" si="1"/>
        <v>42</v>
      </c>
      <c r="B42" s="1">
        <f t="shared" si="2"/>
        <v>420</v>
      </c>
      <c r="C42" s="1">
        <f t="shared" si="2"/>
        <v>4200</v>
      </c>
    </row>
    <row r="43" spans="1:3" ht="12.75">
      <c r="A43" s="1">
        <f t="shared" si="1"/>
        <v>43</v>
      </c>
      <c r="B43" s="1">
        <f t="shared" si="2"/>
        <v>430</v>
      </c>
      <c r="C43" s="1">
        <f t="shared" si="2"/>
        <v>4300</v>
      </c>
    </row>
    <row r="44" spans="1:3" ht="12.75">
      <c r="A44" s="1">
        <f t="shared" si="1"/>
        <v>44</v>
      </c>
      <c r="B44" s="1">
        <f t="shared" si="2"/>
        <v>440</v>
      </c>
      <c r="C44" s="1">
        <f t="shared" si="2"/>
        <v>4400</v>
      </c>
    </row>
    <row r="45" spans="1:3" ht="12.75">
      <c r="A45" s="1">
        <f t="shared" si="1"/>
        <v>45</v>
      </c>
      <c r="B45" s="1">
        <f t="shared" si="2"/>
        <v>450</v>
      </c>
      <c r="C45" s="1">
        <f t="shared" si="2"/>
        <v>4500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45"/>
  <sheetViews>
    <sheetView workbookViewId="0" topLeftCell="A1">
      <selection activeCell="E16" sqref="E16"/>
    </sheetView>
  </sheetViews>
  <sheetFormatPr defaultColWidth="11.421875" defaultRowHeight="12.75"/>
  <sheetData>
    <row r="2" ht="12.75">
      <c r="A2" s="19" t="s">
        <v>0</v>
      </c>
    </row>
    <row r="3" ht="14.25">
      <c r="A3" t="s">
        <v>11</v>
      </c>
    </row>
    <row r="4" ht="12.75">
      <c r="A4" t="s">
        <v>12</v>
      </c>
    </row>
    <row r="5" ht="12.75">
      <c r="A5" t="s">
        <v>13</v>
      </c>
    </row>
    <row r="9" ht="13.5" thickBot="1"/>
    <row r="10" spans="1:4" ht="12.75">
      <c r="A10" s="11" t="s">
        <v>4</v>
      </c>
      <c r="B10" s="16">
        <v>1</v>
      </c>
      <c r="C10" s="16">
        <v>0.8</v>
      </c>
      <c r="D10" s="12">
        <v>0.6</v>
      </c>
    </row>
    <row r="11" spans="1:4" ht="12.75">
      <c r="A11" s="13" t="s">
        <v>5</v>
      </c>
      <c r="B11" s="34">
        <v>-1</v>
      </c>
      <c r="C11" s="34">
        <v>-1</v>
      </c>
      <c r="D11" s="14">
        <v>-1</v>
      </c>
    </row>
    <row r="12" spans="1:4" ht="13.5" thickBot="1">
      <c r="A12" s="17" t="s">
        <v>6</v>
      </c>
      <c r="B12" s="35">
        <v>1</v>
      </c>
      <c r="C12" s="35">
        <v>1</v>
      </c>
      <c r="D12" s="15">
        <v>1</v>
      </c>
    </row>
    <row r="13" spans="2:5" ht="15" thickBot="1">
      <c r="B13" t="s">
        <v>2</v>
      </c>
      <c r="C13" t="s">
        <v>3</v>
      </c>
      <c r="D13" t="s">
        <v>3</v>
      </c>
      <c r="E13" t="s">
        <v>3</v>
      </c>
    </row>
    <row r="14" spans="1:5" ht="13.5" thickBot="1">
      <c r="A14" s="39" t="s">
        <v>1</v>
      </c>
      <c r="B14" s="40" t="s">
        <v>7</v>
      </c>
      <c r="C14" s="40" t="s">
        <v>9</v>
      </c>
      <c r="D14" s="40" t="s">
        <v>10</v>
      </c>
      <c r="E14" s="41" t="s">
        <v>8</v>
      </c>
    </row>
    <row r="15" spans="1:5" ht="12.75">
      <c r="A15" s="36">
        <v>0</v>
      </c>
      <c r="B15" s="37">
        <f>A15*A15-A15+1</f>
        <v>1</v>
      </c>
      <c r="C15" s="37">
        <f aca="true" t="shared" si="0" ref="C15:C45">C$10*A15*A15+C$11*A15+C$12</f>
        <v>1</v>
      </c>
      <c r="D15" s="37">
        <f>a*A15*A15+b*A15+cc</f>
        <v>1</v>
      </c>
      <c r="E15" s="38">
        <f>a*POWER($A15,2)+b*$A15+cc</f>
        <v>1</v>
      </c>
    </row>
    <row r="16" spans="1:5" ht="12.75">
      <c r="A16" s="13">
        <f>A15+0.1</f>
        <v>0.1</v>
      </c>
      <c r="B16" s="34">
        <f aca="true" t="shared" si="1" ref="B16:B45">A16*A16-A16+1</f>
        <v>0.91</v>
      </c>
      <c r="C16" s="34">
        <f t="shared" si="0"/>
        <v>0.908</v>
      </c>
      <c r="D16" s="34">
        <f aca="true" t="shared" si="2" ref="D16:D45">a*A16*A16+b*A16+cc</f>
        <v>0.906</v>
      </c>
      <c r="E16" s="14">
        <f aca="true" t="shared" si="3" ref="E16:E45">a*POWER($A16,2)+b*$A16+cc</f>
        <v>0.906</v>
      </c>
    </row>
    <row r="17" spans="1:5" ht="12.75">
      <c r="A17" s="13">
        <f aca="true" t="shared" si="4" ref="A17:A45">A16+0.1</f>
        <v>0.2</v>
      </c>
      <c r="B17" s="34">
        <f t="shared" si="1"/>
        <v>0.84</v>
      </c>
      <c r="C17" s="34">
        <f t="shared" si="0"/>
        <v>0.832</v>
      </c>
      <c r="D17" s="34">
        <f t="shared" si="2"/>
        <v>0.824</v>
      </c>
      <c r="E17" s="14">
        <f t="shared" si="3"/>
        <v>0.824</v>
      </c>
    </row>
    <row r="18" spans="1:5" ht="12.75">
      <c r="A18" s="13">
        <f t="shared" si="4"/>
        <v>0.30000000000000004</v>
      </c>
      <c r="B18" s="34">
        <f t="shared" si="1"/>
        <v>0.79</v>
      </c>
      <c r="C18" s="34">
        <f t="shared" si="0"/>
        <v>0.772</v>
      </c>
      <c r="D18" s="34">
        <f t="shared" si="2"/>
        <v>0.754</v>
      </c>
      <c r="E18" s="14">
        <f t="shared" si="3"/>
        <v>0.754</v>
      </c>
    </row>
    <row r="19" spans="1:5" ht="12.75">
      <c r="A19" s="13">
        <f t="shared" si="4"/>
        <v>0.4</v>
      </c>
      <c r="B19" s="34">
        <f t="shared" si="1"/>
        <v>0.76</v>
      </c>
      <c r="C19" s="34">
        <f t="shared" si="0"/>
        <v>0.728</v>
      </c>
      <c r="D19" s="34">
        <f t="shared" si="2"/>
        <v>0.696</v>
      </c>
      <c r="E19" s="14">
        <f t="shared" si="3"/>
        <v>0.696</v>
      </c>
    </row>
    <row r="20" spans="1:5" ht="12.75">
      <c r="A20" s="13">
        <f t="shared" si="4"/>
        <v>0.5</v>
      </c>
      <c r="B20" s="34">
        <f t="shared" si="1"/>
        <v>0.75</v>
      </c>
      <c r="C20" s="34">
        <f t="shared" si="0"/>
        <v>0.7</v>
      </c>
      <c r="D20" s="34">
        <f t="shared" si="2"/>
        <v>0.65</v>
      </c>
      <c r="E20" s="14">
        <f t="shared" si="3"/>
        <v>0.65</v>
      </c>
    </row>
    <row r="21" spans="1:5" ht="12.75">
      <c r="A21" s="13">
        <f t="shared" si="4"/>
        <v>0.6</v>
      </c>
      <c r="B21" s="34">
        <f t="shared" si="1"/>
        <v>0.76</v>
      </c>
      <c r="C21" s="34">
        <f t="shared" si="0"/>
        <v>0.688</v>
      </c>
      <c r="D21" s="34">
        <f t="shared" si="2"/>
        <v>0.616</v>
      </c>
      <c r="E21" s="14">
        <f t="shared" si="3"/>
        <v>0.616</v>
      </c>
    </row>
    <row r="22" spans="1:5" ht="12.75">
      <c r="A22" s="13">
        <f t="shared" si="4"/>
        <v>0.7</v>
      </c>
      <c r="B22" s="34">
        <f t="shared" si="1"/>
        <v>0.79</v>
      </c>
      <c r="C22" s="34">
        <f t="shared" si="0"/>
        <v>0.692</v>
      </c>
      <c r="D22" s="34">
        <f t="shared" si="2"/>
        <v>0.5940000000000001</v>
      </c>
      <c r="E22" s="14">
        <f t="shared" si="3"/>
        <v>0.594</v>
      </c>
    </row>
    <row r="23" spans="1:5" ht="12.75">
      <c r="A23" s="13">
        <f t="shared" si="4"/>
        <v>0.7999999999999999</v>
      </c>
      <c r="B23" s="34">
        <f t="shared" si="1"/>
        <v>0.84</v>
      </c>
      <c r="C23" s="34">
        <f t="shared" si="0"/>
        <v>0.7120000000000001</v>
      </c>
      <c r="D23" s="34">
        <f t="shared" si="2"/>
        <v>0.584</v>
      </c>
      <c r="E23" s="14">
        <f t="shared" si="3"/>
        <v>0.5840000000000001</v>
      </c>
    </row>
    <row r="24" spans="1:5" ht="12.75">
      <c r="A24" s="13">
        <f t="shared" si="4"/>
        <v>0.8999999999999999</v>
      </c>
      <c r="B24" s="34">
        <f t="shared" si="1"/>
        <v>0.9099999999999999</v>
      </c>
      <c r="C24" s="34">
        <f t="shared" si="0"/>
        <v>0.748</v>
      </c>
      <c r="D24" s="34">
        <f t="shared" si="2"/>
        <v>0.586</v>
      </c>
      <c r="E24" s="14">
        <f t="shared" si="3"/>
        <v>0.586</v>
      </c>
    </row>
    <row r="25" spans="1:5" ht="12.75">
      <c r="A25" s="13">
        <f t="shared" si="4"/>
        <v>0.9999999999999999</v>
      </c>
      <c r="B25" s="34">
        <f t="shared" si="1"/>
        <v>0.9999999999999999</v>
      </c>
      <c r="C25" s="34">
        <f t="shared" si="0"/>
        <v>0.7999999999999999</v>
      </c>
      <c r="D25" s="34">
        <f t="shared" si="2"/>
        <v>0.5999999999999999</v>
      </c>
      <c r="E25" s="14">
        <f t="shared" si="3"/>
        <v>0.6</v>
      </c>
    </row>
    <row r="26" spans="1:5" ht="12.75">
      <c r="A26" s="13">
        <f t="shared" si="4"/>
        <v>1.0999999999999999</v>
      </c>
      <c r="B26" s="34">
        <f t="shared" si="1"/>
        <v>1.1099999999999999</v>
      </c>
      <c r="C26" s="34">
        <f t="shared" si="0"/>
        <v>0.8679999999999999</v>
      </c>
      <c r="D26" s="34">
        <f t="shared" si="2"/>
        <v>0.626</v>
      </c>
      <c r="E26" s="14">
        <f t="shared" si="3"/>
        <v>0.626</v>
      </c>
    </row>
    <row r="27" spans="1:5" ht="12.75">
      <c r="A27" s="13">
        <f t="shared" si="4"/>
        <v>1.2</v>
      </c>
      <c r="B27" s="34">
        <f t="shared" si="1"/>
        <v>1.24</v>
      </c>
      <c r="C27" s="34">
        <f t="shared" si="0"/>
        <v>0.952</v>
      </c>
      <c r="D27" s="34">
        <f t="shared" si="2"/>
        <v>0.664</v>
      </c>
      <c r="E27" s="14">
        <f t="shared" si="3"/>
        <v>0.664</v>
      </c>
    </row>
    <row r="28" spans="1:5" ht="12.75">
      <c r="A28" s="13">
        <f t="shared" si="4"/>
        <v>1.3</v>
      </c>
      <c r="B28" s="34">
        <f t="shared" si="1"/>
        <v>1.3900000000000001</v>
      </c>
      <c r="C28" s="34">
        <f t="shared" si="0"/>
        <v>1.052</v>
      </c>
      <c r="D28" s="34">
        <f t="shared" si="2"/>
        <v>0.714</v>
      </c>
      <c r="E28" s="14">
        <f t="shared" si="3"/>
        <v>0.714</v>
      </c>
    </row>
    <row r="29" spans="1:5" ht="12.75">
      <c r="A29" s="13">
        <f t="shared" si="4"/>
        <v>1.4000000000000001</v>
      </c>
      <c r="B29" s="34">
        <f t="shared" si="1"/>
        <v>1.5600000000000003</v>
      </c>
      <c r="C29" s="34">
        <f t="shared" si="0"/>
        <v>1.1680000000000001</v>
      </c>
      <c r="D29" s="34">
        <f t="shared" si="2"/>
        <v>0.776</v>
      </c>
      <c r="E29" s="14">
        <f t="shared" si="3"/>
        <v>0.776</v>
      </c>
    </row>
    <row r="30" spans="1:5" ht="12.75">
      <c r="A30" s="13">
        <f t="shared" si="4"/>
        <v>1.5000000000000002</v>
      </c>
      <c r="B30" s="34">
        <f t="shared" si="1"/>
        <v>1.7500000000000007</v>
      </c>
      <c r="C30" s="34">
        <f t="shared" si="0"/>
        <v>1.3000000000000003</v>
      </c>
      <c r="D30" s="34">
        <f t="shared" si="2"/>
        <v>0.8500000000000001</v>
      </c>
      <c r="E30" s="14">
        <f t="shared" si="3"/>
        <v>0.8500000000000003</v>
      </c>
    </row>
    <row r="31" spans="1:5" ht="12.75">
      <c r="A31" s="13">
        <f t="shared" si="4"/>
        <v>1.6000000000000003</v>
      </c>
      <c r="B31" s="34">
        <f t="shared" si="1"/>
        <v>1.9600000000000006</v>
      </c>
      <c r="C31" s="34">
        <f t="shared" si="0"/>
        <v>1.4480000000000006</v>
      </c>
      <c r="D31" s="34">
        <f t="shared" si="2"/>
        <v>0.9360000000000004</v>
      </c>
      <c r="E31" s="14">
        <f t="shared" si="3"/>
        <v>0.9360000000000002</v>
      </c>
    </row>
    <row r="32" spans="1:5" ht="12.75">
      <c r="A32" s="13">
        <f t="shared" si="4"/>
        <v>1.7000000000000004</v>
      </c>
      <c r="B32" s="34">
        <f t="shared" si="1"/>
        <v>2.1900000000000013</v>
      </c>
      <c r="C32" s="34">
        <f t="shared" si="0"/>
        <v>1.6120000000000008</v>
      </c>
      <c r="D32" s="34">
        <f t="shared" si="2"/>
        <v>1.0340000000000005</v>
      </c>
      <c r="E32" s="14">
        <f t="shared" si="3"/>
        <v>1.0340000000000005</v>
      </c>
    </row>
    <row r="33" spans="1:5" ht="12.75">
      <c r="A33" s="13">
        <f t="shared" si="4"/>
        <v>1.8000000000000005</v>
      </c>
      <c r="B33" s="34">
        <f t="shared" si="1"/>
        <v>2.4400000000000013</v>
      </c>
      <c r="C33" s="34">
        <f t="shared" si="0"/>
        <v>1.792000000000001</v>
      </c>
      <c r="D33" s="34">
        <f t="shared" si="2"/>
        <v>1.1440000000000006</v>
      </c>
      <c r="E33" s="14">
        <f t="shared" si="3"/>
        <v>1.1440000000000003</v>
      </c>
    </row>
    <row r="34" spans="1:5" ht="12.75">
      <c r="A34" s="13">
        <f t="shared" si="4"/>
        <v>1.9000000000000006</v>
      </c>
      <c r="B34" s="34">
        <f t="shared" si="1"/>
        <v>2.7100000000000017</v>
      </c>
      <c r="C34" s="34">
        <f t="shared" si="0"/>
        <v>1.988000000000001</v>
      </c>
      <c r="D34" s="34">
        <f t="shared" si="2"/>
        <v>1.2660000000000007</v>
      </c>
      <c r="E34" s="14">
        <f t="shared" si="3"/>
        <v>1.2660000000000007</v>
      </c>
    </row>
    <row r="35" spans="1:5" ht="12.75">
      <c r="A35" s="13">
        <f t="shared" si="4"/>
        <v>2.0000000000000004</v>
      </c>
      <c r="B35" s="34">
        <f t="shared" si="1"/>
        <v>3.0000000000000013</v>
      </c>
      <c r="C35" s="34">
        <f t="shared" si="0"/>
        <v>2.2000000000000015</v>
      </c>
      <c r="D35" s="34">
        <f t="shared" si="2"/>
        <v>1.4000000000000004</v>
      </c>
      <c r="E35" s="14">
        <f t="shared" si="3"/>
        <v>1.4000000000000004</v>
      </c>
    </row>
    <row r="36" spans="1:5" ht="12.75">
      <c r="A36" s="13">
        <f t="shared" si="4"/>
        <v>2.1000000000000005</v>
      </c>
      <c r="B36" s="34">
        <f t="shared" si="1"/>
        <v>3.3100000000000014</v>
      </c>
      <c r="C36" s="34">
        <f t="shared" si="0"/>
        <v>2.4280000000000017</v>
      </c>
      <c r="D36" s="34">
        <f t="shared" si="2"/>
        <v>1.5460000000000007</v>
      </c>
      <c r="E36" s="14">
        <f t="shared" si="3"/>
        <v>1.5460000000000007</v>
      </c>
    </row>
    <row r="37" spans="1:5" ht="12.75">
      <c r="A37" s="13">
        <f t="shared" si="4"/>
        <v>2.2000000000000006</v>
      </c>
      <c r="B37" s="34">
        <f t="shared" si="1"/>
        <v>3.640000000000002</v>
      </c>
      <c r="C37" s="34">
        <f t="shared" si="0"/>
        <v>2.672000000000002</v>
      </c>
      <c r="D37" s="34">
        <f t="shared" si="2"/>
        <v>1.7040000000000006</v>
      </c>
      <c r="E37" s="14">
        <f t="shared" si="3"/>
        <v>1.7040000000000006</v>
      </c>
    </row>
    <row r="38" spans="1:5" ht="12.75">
      <c r="A38" s="13">
        <f t="shared" si="4"/>
        <v>2.3000000000000007</v>
      </c>
      <c r="B38" s="34">
        <f t="shared" si="1"/>
        <v>3.990000000000003</v>
      </c>
      <c r="C38" s="34">
        <f t="shared" si="0"/>
        <v>2.932000000000002</v>
      </c>
      <c r="D38" s="34">
        <f t="shared" si="2"/>
        <v>1.874000000000001</v>
      </c>
      <c r="E38" s="14">
        <f t="shared" si="3"/>
        <v>1.8740000000000014</v>
      </c>
    </row>
    <row r="39" spans="1:5" ht="12.75">
      <c r="A39" s="13">
        <f t="shared" si="4"/>
        <v>2.400000000000001</v>
      </c>
      <c r="B39" s="34">
        <f t="shared" si="1"/>
        <v>4.360000000000003</v>
      </c>
      <c r="C39" s="34">
        <f t="shared" si="0"/>
        <v>3.2080000000000024</v>
      </c>
      <c r="D39" s="34">
        <f t="shared" si="2"/>
        <v>2.0560000000000014</v>
      </c>
      <c r="E39" s="14">
        <f t="shared" si="3"/>
        <v>2.056000000000002</v>
      </c>
    </row>
    <row r="40" spans="1:5" ht="12.75">
      <c r="A40" s="13">
        <f t="shared" si="4"/>
        <v>2.500000000000001</v>
      </c>
      <c r="B40" s="34">
        <f t="shared" si="1"/>
        <v>4.7500000000000036</v>
      </c>
      <c r="C40" s="34">
        <f t="shared" si="0"/>
        <v>3.5000000000000027</v>
      </c>
      <c r="D40" s="34">
        <f t="shared" si="2"/>
        <v>2.2500000000000018</v>
      </c>
      <c r="E40" s="14">
        <f t="shared" si="3"/>
        <v>2.2500000000000018</v>
      </c>
    </row>
    <row r="41" spans="1:5" ht="12.75">
      <c r="A41" s="13">
        <f t="shared" si="4"/>
        <v>2.600000000000001</v>
      </c>
      <c r="B41" s="34">
        <f t="shared" si="1"/>
        <v>5.160000000000004</v>
      </c>
      <c r="C41" s="34">
        <f t="shared" si="0"/>
        <v>3.808000000000004</v>
      </c>
      <c r="D41" s="34">
        <f t="shared" si="2"/>
        <v>2.4560000000000017</v>
      </c>
      <c r="E41" s="14">
        <f t="shared" si="3"/>
        <v>2.4560000000000017</v>
      </c>
    </row>
    <row r="42" spans="1:5" ht="12.75">
      <c r="A42" s="13">
        <f t="shared" si="4"/>
        <v>2.700000000000001</v>
      </c>
      <c r="B42" s="34">
        <f t="shared" si="1"/>
        <v>5.590000000000004</v>
      </c>
      <c r="C42" s="34">
        <f t="shared" si="0"/>
        <v>4.132000000000004</v>
      </c>
      <c r="D42" s="34">
        <f t="shared" si="2"/>
        <v>2.674000000000002</v>
      </c>
      <c r="E42" s="14">
        <f t="shared" si="3"/>
        <v>2.674000000000002</v>
      </c>
    </row>
    <row r="43" spans="1:5" ht="12.75">
      <c r="A43" s="13">
        <f t="shared" si="4"/>
        <v>2.800000000000001</v>
      </c>
      <c r="B43" s="34">
        <f t="shared" si="1"/>
        <v>6.0400000000000045</v>
      </c>
      <c r="C43" s="34">
        <f t="shared" si="0"/>
        <v>4.472000000000005</v>
      </c>
      <c r="D43" s="34">
        <f t="shared" si="2"/>
        <v>2.904000000000002</v>
      </c>
      <c r="E43" s="14">
        <f t="shared" si="3"/>
        <v>2.904000000000002</v>
      </c>
    </row>
    <row r="44" spans="1:5" ht="12.75">
      <c r="A44" s="13">
        <f t="shared" si="4"/>
        <v>2.9000000000000012</v>
      </c>
      <c r="B44" s="34">
        <f t="shared" si="1"/>
        <v>6.510000000000006</v>
      </c>
      <c r="C44" s="34">
        <f t="shared" si="0"/>
        <v>4.828000000000005</v>
      </c>
      <c r="D44" s="34">
        <f t="shared" si="2"/>
        <v>3.1460000000000026</v>
      </c>
      <c r="E44" s="14">
        <f t="shared" si="3"/>
        <v>3.1460000000000026</v>
      </c>
    </row>
    <row r="45" spans="1:5" ht="13.5" thickBot="1">
      <c r="A45" s="17">
        <f t="shared" si="4"/>
        <v>3.0000000000000013</v>
      </c>
      <c r="B45" s="35">
        <f t="shared" si="1"/>
        <v>7.000000000000005</v>
      </c>
      <c r="C45" s="35">
        <f t="shared" si="0"/>
        <v>5.200000000000006</v>
      </c>
      <c r="D45" s="35">
        <f t="shared" si="2"/>
        <v>3.4000000000000035</v>
      </c>
      <c r="E45" s="15">
        <f t="shared" si="3"/>
        <v>3.4000000000000026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2:K45"/>
  <sheetViews>
    <sheetView workbookViewId="0" topLeftCell="A1">
      <selection activeCell="A16" sqref="A16"/>
    </sheetView>
  </sheetViews>
  <sheetFormatPr defaultColWidth="11.421875" defaultRowHeight="12.75"/>
  <sheetData>
    <row r="2" ht="12.75">
      <c r="A2" s="19" t="s">
        <v>0</v>
      </c>
    </row>
    <row r="3" ht="12.75">
      <c r="A3" t="s">
        <v>35</v>
      </c>
    </row>
    <row r="4" ht="12.75">
      <c r="A4" t="s">
        <v>90</v>
      </c>
    </row>
    <row r="5" ht="12.75">
      <c r="A5" t="s">
        <v>91</v>
      </c>
    </row>
    <row r="6" ht="12.75">
      <c r="A6" t="s">
        <v>92</v>
      </c>
    </row>
    <row r="9" ht="13.5" thickBot="1">
      <c r="I9" t="s">
        <v>87</v>
      </c>
    </row>
    <row r="10" spans="1:10" ht="14.25">
      <c r="A10" s="11" t="s">
        <v>4</v>
      </c>
      <c r="B10" s="16"/>
      <c r="C10" s="16">
        <f>a</f>
        <v>-0.0860000000000003</v>
      </c>
      <c r="D10" s="12">
        <f>E10/1000-10</f>
        <v>-0.0860000000000003</v>
      </c>
      <c r="E10">
        <v>9914</v>
      </c>
      <c r="I10" s="45" t="s">
        <v>86</v>
      </c>
      <c r="J10" s="46">
        <f>b^2-4*a*cc</f>
        <v>-0.7175830000000026</v>
      </c>
    </row>
    <row r="11" spans="1:11" ht="14.25">
      <c r="A11" s="13" t="s">
        <v>5</v>
      </c>
      <c r="B11" s="34"/>
      <c r="C11" s="34">
        <f>b</f>
        <v>-0.17300000000000004</v>
      </c>
      <c r="D11" s="14">
        <f>E11/1000-10</f>
        <v>-0.17300000000000004</v>
      </c>
      <c r="E11">
        <v>9827</v>
      </c>
      <c r="I11" s="47" t="s">
        <v>88</v>
      </c>
      <c r="K11" s="46" t="str">
        <f>IF(J10&gt;0,(-b-SQRT(J10))/2/a,"Pas de racines")</f>
        <v>Pas de racines</v>
      </c>
    </row>
    <row r="12" spans="1:11" ht="15" thickBot="1">
      <c r="A12" s="17" t="s">
        <v>6</v>
      </c>
      <c r="B12" s="35"/>
      <c r="C12" s="35">
        <f>cc</f>
        <v>-2.173</v>
      </c>
      <c r="D12" s="15">
        <f>E12/1000-10</f>
        <v>-2.173</v>
      </c>
      <c r="E12">
        <v>7827</v>
      </c>
      <c r="I12" s="47" t="s">
        <v>89</v>
      </c>
      <c r="K12" s="46" t="str">
        <f>IF(J10&gt;0,(-b+SQRT(J10))/2/a,"Pas de racines")</f>
        <v>Pas de racines</v>
      </c>
    </row>
    <row r="13" spans="1:4" ht="15" thickBot="1">
      <c r="A13">
        <v>0.1</v>
      </c>
      <c r="B13" t="s">
        <v>2</v>
      </c>
      <c r="C13" t="s">
        <v>3</v>
      </c>
      <c r="D13" t="s">
        <v>3</v>
      </c>
    </row>
    <row r="14" spans="1:4" ht="13.5" thickBot="1">
      <c r="A14" s="39" t="s">
        <v>1</v>
      </c>
      <c r="B14" s="40" t="s">
        <v>7</v>
      </c>
      <c r="C14" s="40" t="s">
        <v>9</v>
      </c>
      <c r="D14" s="41" t="s">
        <v>10</v>
      </c>
    </row>
    <row r="15" spans="1:4" ht="12.75">
      <c r="A15" s="36">
        <v>-1.5</v>
      </c>
      <c r="B15" s="37">
        <f aca="true" t="shared" si="0" ref="B15:B45">A15*A15-A15+1</f>
        <v>4.75</v>
      </c>
      <c r="C15" s="37">
        <f aca="true" t="shared" si="1" ref="C15:C45">C$10*A15*A15+C$11*A15+C$12</f>
        <v>-2.1070000000000007</v>
      </c>
      <c r="D15" s="38">
        <f aca="true" t="shared" si="2" ref="D15:D45">a*A15*A15+b*A15+cc</f>
        <v>-2.1070000000000007</v>
      </c>
    </row>
    <row r="16" spans="1:4" ht="12.75">
      <c r="A16" s="13">
        <f aca="true" t="shared" si="3" ref="A16:A45">A15+pas_x</f>
        <v>-1.4</v>
      </c>
      <c r="B16" s="34">
        <f t="shared" si="0"/>
        <v>4.359999999999999</v>
      </c>
      <c r="C16" s="34">
        <f t="shared" si="1"/>
        <v>-2.099360000000001</v>
      </c>
      <c r="D16" s="14">
        <f t="shared" si="2"/>
        <v>-2.099360000000001</v>
      </c>
    </row>
    <row r="17" spans="1:4" ht="12.75">
      <c r="A17" s="13">
        <f t="shared" si="3"/>
        <v>-1.2999999999999998</v>
      </c>
      <c r="B17" s="34">
        <f t="shared" si="0"/>
        <v>3.9899999999999993</v>
      </c>
      <c r="C17" s="34">
        <f t="shared" si="1"/>
        <v>-2.0934400000000006</v>
      </c>
      <c r="D17" s="14">
        <f t="shared" si="2"/>
        <v>-2.0934400000000006</v>
      </c>
    </row>
    <row r="18" spans="1:4" ht="12.75">
      <c r="A18" s="13">
        <f t="shared" si="3"/>
        <v>-1.1999999999999997</v>
      </c>
      <c r="B18" s="34">
        <f t="shared" si="0"/>
        <v>3.639999999999999</v>
      </c>
      <c r="C18" s="34">
        <f t="shared" si="1"/>
        <v>-2.08924</v>
      </c>
      <c r="D18" s="14">
        <f t="shared" si="2"/>
        <v>-2.08924</v>
      </c>
    </row>
    <row r="19" spans="1:4" ht="12.75">
      <c r="A19" s="13">
        <f t="shared" si="3"/>
        <v>-1.0999999999999996</v>
      </c>
      <c r="B19" s="34">
        <f t="shared" si="0"/>
        <v>3.3099999999999987</v>
      </c>
      <c r="C19" s="34">
        <f t="shared" si="1"/>
        <v>-2.0867600000000004</v>
      </c>
      <c r="D19" s="14">
        <f t="shared" si="2"/>
        <v>-2.0867600000000004</v>
      </c>
    </row>
    <row r="20" spans="1:4" ht="12.75">
      <c r="A20" s="13">
        <f t="shared" si="3"/>
        <v>-0.9999999999999997</v>
      </c>
      <c r="B20" s="34">
        <f t="shared" si="0"/>
        <v>2.999999999999999</v>
      </c>
      <c r="C20" s="34">
        <f t="shared" si="1"/>
        <v>-2.0860000000000003</v>
      </c>
      <c r="D20" s="14">
        <f t="shared" si="2"/>
        <v>-2.0860000000000003</v>
      </c>
    </row>
    <row r="21" spans="1:4" ht="12.75">
      <c r="A21" s="13">
        <f t="shared" si="3"/>
        <v>-0.8999999999999997</v>
      </c>
      <c r="B21" s="34">
        <f t="shared" si="0"/>
        <v>2.709999999999999</v>
      </c>
      <c r="C21" s="34">
        <f t="shared" si="1"/>
        <v>-2.0869600000000004</v>
      </c>
      <c r="D21" s="14">
        <f t="shared" si="2"/>
        <v>-2.0869600000000004</v>
      </c>
    </row>
    <row r="22" spans="1:4" ht="12.75">
      <c r="A22" s="13">
        <f t="shared" si="3"/>
        <v>-0.7999999999999997</v>
      </c>
      <c r="B22" s="34">
        <f t="shared" si="0"/>
        <v>2.4399999999999995</v>
      </c>
      <c r="C22" s="34">
        <f t="shared" si="1"/>
        <v>-2.08964</v>
      </c>
      <c r="D22" s="14">
        <f t="shared" si="2"/>
        <v>-2.08964</v>
      </c>
    </row>
    <row r="23" spans="1:4" ht="12.75">
      <c r="A23" s="13">
        <f t="shared" si="3"/>
        <v>-0.6999999999999997</v>
      </c>
      <c r="B23" s="34">
        <f t="shared" si="0"/>
        <v>2.1899999999999995</v>
      </c>
      <c r="C23" s="34">
        <f t="shared" si="1"/>
        <v>-2.09404</v>
      </c>
      <c r="D23" s="14">
        <f t="shared" si="2"/>
        <v>-2.09404</v>
      </c>
    </row>
    <row r="24" spans="1:4" ht="12.75">
      <c r="A24" s="13">
        <f t="shared" si="3"/>
        <v>-0.5999999999999998</v>
      </c>
      <c r="B24" s="34">
        <f t="shared" si="0"/>
        <v>1.9599999999999995</v>
      </c>
      <c r="C24" s="34">
        <f t="shared" si="1"/>
        <v>-2.1001600000000002</v>
      </c>
      <c r="D24" s="14">
        <f t="shared" si="2"/>
        <v>-2.1001600000000002</v>
      </c>
    </row>
    <row r="25" spans="1:4" ht="12.75">
      <c r="A25" s="13">
        <f t="shared" si="3"/>
        <v>-0.4999999999999998</v>
      </c>
      <c r="B25" s="34">
        <f t="shared" si="0"/>
        <v>1.7499999999999996</v>
      </c>
      <c r="C25" s="34">
        <f t="shared" si="1"/>
        <v>-2.108</v>
      </c>
      <c r="D25" s="14">
        <f t="shared" si="2"/>
        <v>-2.108</v>
      </c>
    </row>
    <row r="26" spans="1:4" ht="12.75">
      <c r="A26" s="13">
        <f t="shared" si="3"/>
        <v>-0.3999999999999998</v>
      </c>
      <c r="B26" s="34">
        <f t="shared" si="0"/>
        <v>1.5599999999999996</v>
      </c>
      <c r="C26" s="34">
        <f t="shared" si="1"/>
        <v>-2.11756</v>
      </c>
      <c r="D26" s="14">
        <f t="shared" si="2"/>
        <v>-2.11756</v>
      </c>
    </row>
    <row r="27" spans="1:4" ht="12.75">
      <c r="A27" s="13">
        <f t="shared" si="3"/>
        <v>-0.2999999999999998</v>
      </c>
      <c r="B27" s="34">
        <f t="shared" si="0"/>
        <v>1.3899999999999997</v>
      </c>
      <c r="C27" s="34">
        <f t="shared" si="1"/>
        <v>-2.1288400000000003</v>
      </c>
      <c r="D27" s="14">
        <f t="shared" si="2"/>
        <v>-2.1288400000000003</v>
      </c>
    </row>
    <row r="28" spans="1:4" ht="12.75">
      <c r="A28" s="13">
        <f t="shared" si="3"/>
        <v>-0.19999999999999982</v>
      </c>
      <c r="B28" s="34">
        <f t="shared" si="0"/>
        <v>1.2399999999999998</v>
      </c>
      <c r="C28" s="34">
        <f t="shared" si="1"/>
        <v>-2.14184</v>
      </c>
      <c r="D28" s="14">
        <f t="shared" si="2"/>
        <v>-2.14184</v>
      </c>
    </row>
    <row r="29" spans="1:4" ht="12.75">
      <c r="A29" s="13">
        <f t="shared" si="3"/>
        <v>-0.09999999999999981</v>
      </c>
      <c r="B29" s="34">
        <f t="shared" si="0"/>
        <v>1.1099999999999999</v>
      </c>
      <c r="C29" s="34">
        <f t="shared" si="1"/>
        <v>-2.1565600000000003</v>
      </c>
      <c r="D29" s="14">
        <f t="shared" si="2"/>
        <v>-2.1565600000000003</v>
      </c>
    </row>
    <row r="30" spans="1:4" ht="12.75">
      <c r="A30" s="13">
        <f t="shared" si="3"/>
        <v>1.942890293094024E-16</v>
      </c>
      <c r="B30" s="34">
        <f t="shared" si="0"/>
        <v>0.9999999999999998</v>
      </c>
      <c r="C30" s="34">
        <f t="shared" si="1"/>
        <v>-2.173</v>
      </c>
      <c r="D30" s="14">
        <f t="shared" si="2"/>
        <v>-2.173</v>
      </c>
    </row>
    <row r="31" spans="1:4" ht="12.75">
      <c r="A31" s="13">
        <f t="shared" si="3"/>
        <v>0.1000000000000002</v>
      </c>
      <c r="B31" s="34">
        <f t="shared" si="0"/>
        <v>0.9099999999999998</v>
      </c>
      <c r="C31" s="34">
        <f t="shared" si="1"/>
        <v>-2.19116</v>
      </c>
      <c r="D31" s="14">
        <f t="shared" si="2"/>
        <v>-2.19116</v>
      </c>
    </row>
    <row r="32" spans="1:4" ht="12.75">
      <c r="A32" s="13">
        <f t="shared" si="3"/>
        <v>0.2000000000000002</v>
      </c>
      <c r="B32" s="34">
        <f t="shared" si="0"/>
        <v>0.8399999999999999</v>
      </c>
      <c r="C32" s="34">
        <f t="shared" si="1"/>
        <v>-2.21104</v>
      </c>
      <c r="D32" s="14">
        <f t="shared" si="2"/>
        <v>-2.21104</v>
      </c>
    </row>
    <row r="33" spans="1:4" ht="12.75">
      <c r="A33" s="13">
        <f t="shared" si="3"/>
        <v>0.3000000000000002</v>
      </c>
      <c r="B33" s="34">
        <f t="shared" si="0"/>
        <v>0.7899999999999999</v>
      </c>
      <c r="C33" s="34">
        <f t="shared" si="1"/>
        <v>-2.23264</v>
      </c>
      <c r="D33" s="14">
        <f t="shared" si="2"/>
        <v>-2.23264</v>
      </c>
    </row>
    <row r="34" spans="1:4" ht="12.75">
      <c r="A34" s="13">
        <f t="shared" si="3"/>
        <v>0.40000000000000024</v>
      </c>
      <c r="B34" s="34">
        <f t="shared" si="0"/>
        <v>0.76</v>
      </c>
      <c r="C34" s="34">
        <f t="shared" si="1"/>
        <v>-2.25596</v>
      </c>
      <c r="D34" s="14">
        <f t="shared" si="2"/>
        <v>-2.25596</v>
      </c>
    </row>
    <row r="35" spans="1:4" ht="12.75">
      <c r="A35" s="13">
        <f t="shared" si="3"/>
        <v>0.5000000000000002</v>
      </c>
      <c r="B35" s="34">
        <f t="shared" si="0"/>
        <v>0.75</v>
      </c>
      <c r="C35" s="34">
        <f t="shared" si="1"/>
        <v>-2.281</v>
      </c>
      <c r="D35" s="14">
        <f t="shared" si="2"/>
        <v>-2.281</v>
      </c>
    </row>
    <row r="36" spans="1:4" ht="12.75">
      <c r="A36" s="13">
        <f t="shared" si="3"/>
        <v>0.6000000000000002</v>
      </c>
      <c r="B36" s="34">
        <f t="shared" si="0"/>
        <v>0.76</v>
      </c>
      <c r="C36" s="34">
        <f t="shared" si="1"/>
        <v>-2.30776</v>
      </c>
      <c r="D36" s="14">
        <f t="shared" si="2"/>
        <v>-2.30776</v>
      </c>
    </row>
    <row r="37" spans="1:4" ht="12.75">
      <c r="A37" s="13">
        <f t="shared" si="3"/>
        <v>0.7000000000000002</v>
      </c>
      <c r="B37" s="34">
        <f t="shared" si="0"/>
        <v>0.79</v>
      </c>
      <c r="C37" s="34">
        <f t="shared" si="1"/>
        <v>-2.33624</v>
      </c>
      <c r="D37" s="14">
        <f t="shared" si="2"/>
        <v>-2.33624</v>
      </c>
    </row>
    <row r="38" spans="1:4" ht="12.75">
      <c r="A38" s="13">
        <f t="shared" si="3"/>
        <v>0.8000000000000002</v>
      </c>
      <c r="B38" s="34">
        <f t="shared" si="0"/>
        <v>0.8400000000000001</v>
      </c>
      <c r="C38" s="34">
        <f t="shared" si="1"/>
        <v>-2.3664400000000003</v>
      </c>
      <c r="D38" s="14">
        <f t="shared" si="2"/>
        <v>-2.3664400000000003</v>
      </c>
    </row>
    <row r="39" spans="1:4" ht="12.75">
      <c r="A39" s="13">
        <f t="shared" si="3"/>
        <v>0.9000000000000001</v>
      </c>
      <c r="B39" s="34">
        <f t="shared" si="0"/>
        <v>0.9100000000000001</v>
      </c>
      <c r="C39" s="34">
        <f t="shared" si="1"/>
        <v>-2.3983600000000003</v>
      </c>
      <c r="D39" s="14">
        <f t="shared" si="2"/>
        <v>-2.3983600000000003</v>
      </c>
    </row>
    <row r="40" spans="1:4" ht="12.75">
      <c r="A40" s="13">
        <f t="shared" si="3"/>
        <v>1.0000000000000002</v>
      </c>
      <c r="B40" s="34">
        <f t="shared" si="0"/>
        <v>1.0000000000000002</v>
      </c>
      <c r="C40" s="34">
        <f t="shared" si="1"/>
        <v>-2.4320000000000004</v>
      </c>
      <c r="D40" s="14">
        <f t="shared" si="2"/>
        <v>-2.4320000000000004</v>
      </c>
    </row>
    <row r="41" spans="1:4" ht="12.75">
      <c r="A41" s="13">
        <f t="shared" si="3"/>
        <v>1.1000000000000003</v>
      </c>
      <c r="B41" s="34">
        <f t="shared" si="0"/>
        <v>1.1100000000000003</v>
      </c>
      <c r="C41" s="34">
        <f t="shared" si="1"/>
        <v>-2.4673600000000007</v>
      </c>
      <c r="D41" s="14">
        <f t="shared" si="2"/>
        <v>-2.4673600000000007</v>
      </c>
    </row>
    <row r="42" spans="1:4" ht="12.75">
      <c r="A42" s="13">
        <f t="shared" si="3"/>
        <v>1.2000000000000004</v>
      </c>
      <c r="B42" s="34">
        <f t="shared" si="0"/>
        <v>1.2400000000000007</v>
      </c>
      <c r="C42" s="34">
        <f t="shared" si="1"/>
        <v>-2.5044400000000007</v>
      </c>
      <c r="D42" s="14">
        <f t="shared" si="2"/>
        <v>-2.5044400000000007</v>
      </c>
    </row>
    <row r="43" spans="1:4" ht="12.75">
      <c r="A43" s="13">
        <f t="shared" si="3"/>
        <v>1.3000000000000005</v>
      </c>
      <c r="B43" s="34">
        <f t="shared" si="0"/>
        <v>1.3900000000000008</v>
      </c>
      <c r="C43" s="34">
        <f t="shared" si="1"/>
        <v>-2.543240000000001</v>
      </c>
      <c r="D43" s="14">
        <f t="shared" si="2"/>
        <v>-2.543240000000001</v>
      </c>
    </row>
    <row r="44" spans="1:4" ht="12.75">
      <c r="A44" s="13">
        <f t="shared" si="3"/>
        <v>1.4000000000000006</v>
      </c>
      <c r="B44" s="34">
        <f t="shared" si="0"/>
        <v>1.560000000000001</v>
      </c>
      <c r="C44" s="34">
        <f t="shared" si="1"/>
        <v>-2.5837600000000007</v>
      </c>
      <c r="D44" s="14">
        <f t="shared" si="2"/>
        <v>-2.5837600000000007</v>
      </c>
    </row>
    <row r="45" spans="1:4" ht="13.5" thickBot="1">
      <c r="A45" s="17">
        <f t="shared" si="3"/>
        <v>1.5000000000000007</v>
      </c>
      <c r="B45" s="35">
        <f t="shared" si="0"/>
        <v>1.750000000000001</v>
      </c>
      <c r="C45" s="35">
        <f t="shared" si="1"/>
        <v>-2.6260000000000012</v>
      </c>
      <c r="D45" s="15">
        <f t="shared" si="2"/>
        <v>-2.6260000000000012</v>
      </c>
    </row>
  </sheetData>
  <conditionalFormatting sqref="J10">
    <cfRule type="cellIs" priority="1" dxfId="0" operator="lessThanOrEqual" stopIfTrue="1">
      <formula>0</formula>
    </cfRule>
  </conditionalFormatting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2:M51"/>
  <sheetViews>
    <sheetView workbookViewId="0" topLeftCell="A1">
      <selection activeCell="A1" sqref="A1"/>
    </sheetView>
  </sheetViews>
  <sheetFormatPr defaultColWidth="11.421875" defaultRowHeight="12.75"/>
  <sheetData>
    <row r="2" ht="12.75">
      <c r="A2" s="19" t="s">
        <v>0</v>
      </c>
    </row>
    <row r="3" ht="12.75">
      <c r="A3" t="s">
        <v>48</v>
      </c>
    </row>
    <row r="4" spans="1:13" ht="12.75">
      <c r="A4" t="s">
        <v>49</v>
      </c>
      <c r="M4" s="25">
        <v>0.01</v>
      </c>
    </row>
    <row r="5" ht="12.75">
      <c r="A5" t="s">
        <v>47</v>
      </c>
    </row>
    <row r="6" ht="12.75">
      <c r="A6" t="s">
        <v>50</v>
      </c>
    </row>
    <row r="7" spans="1:12" ht="12.75">
      <c r="A7" t="s">
        <v>4</v>
      </c>
      <c r="B7" s="21" t="b">
        <v>1</v>
      </c>
      <c r="C7">
        <f aca="true" t="shared" si="0" ref="C7:C13">D7/1000-10</f>
        <v>0.609</v>
      </c>
      <c r="D7" s="22">
        <v>10609</v>
      </c>
      <c r="J7" t="s">
        <v>51</v>
      </c>
      <c r="K7" s="18" t="s">
        <v>54</v>
      </c>
      <c r="L7" s="18" t="s">
        <v>55</v>
      </c>
    </row>
    <row r="8" spans="1:12" ht="12.75">
      <c r="A8" t="s">
        <v>5</v>
      </c>
      <c r="B8" t="b">
        <v>1</v>
      </c>
      <c r="C8">
        <f t="shared" si="0"/>
        <v>-10</v>
      </c>
      <c r="D8" s="22">
        <v>0</v>
      </c>
      <c r="J8" s="24">
        <v>-3</v>
      </c>
      <c r="K8">
        <f>-a*(J8+J9+J10+J11+J12+J13)</f>
        <v>1.827</v>
      </c>
      <c r="L8">
        <f aca="true" t="shared" si="1" ref="L8:L13">(K8+10)*1000</f>
        <v>11827</v>
      </c>
    </row>
    <row r="9" spans="1:12" ht="12.75">
      <c r="A9" t="s">
        <v>6</v>
      </c>
      <c r="B9" t="b">
        <v>1</v>
      </c>
      <c r="C9">
        <f t="shared" si="0"/>
        <v>10</v>
      </c>
      <c r="D9" s="22">
        <v>20000</v>
      </c>
      <c r="J9" s="24">
        <v>-2</v>
      </c>
      <c r="K9">
        <f>a*(J8*J9+J8*J10+J8*J11+J8*J12+J8*J13+J9*J10+J9*J11+J9*J12+J9*J13+J10*J11+J10*J12+J10*J13+J11*J12+J11*J13+J12*J13)</f>
        <v>-3.045</v>
      </c>
      <c r="L9">
        <f t="shared" si="1"/>
        <v>6955</v>
      </c>
    </row>
    <row r="10" spans="1:12" ht="12.75">
      <c r="A10" t="s">
        <v>37</v>
      </c>
      <c r="B10" t="b">
        <v>1</v>
      </c>
      <c r="C10">
        <f t="shared" si="0"/>
        <v>10</v>
      </c>
      <c r="D10" s="22">
        <v>20000</v>
      </c>
      <c r="J10" s="24">
        <v>-1</v>
      </c>
      <c r="K10">
        <f>-a*(J8*J9*J10+J8*J9*J11+J8*J9*J12+J8*J9*J13+J8*J10*J11+J8*J10*J12+J8*J10*J13+J8*J11*J12+J8*J11*J13+J8*J12*J13+J9*J10*J11+J9*J10*J12+J9*J10*J13+J9*J11*J12+J9*J11*J13+J9*J12*J13+J10*J11*J12+J10*J11*J13+J10*J12*J13+J11*J12*J13)</f>
        <v>-9.135</v>
      </c>
      <c r="L10">
        <f t="shared" si="1"/>
        <v>865.0000000000002</v>
      </c>
    </row>
    <row r="11" spans="1:12" ht="12.75">
      <c r="A11" t="s">
        <v>38</v>
      </c>
      <c r="B11" t="b">
        <v>1</v>
      </c>
      <c r="C11">
        <f t="shared" si="0"/>
        <v>-10</v>
      </c>
      <c r="D11" s="22">
        <v>0</v>
      </c>
      <c r="J11" s="24">
        <v>0</v>
      </c>
      <c r="K11">
        <f>a*(J8*J9*J10*J11+J8*J9*J10*J12+J8*J9*J10*J13+J8*J9*J11*J12+J8*J9*J11*J13+J8*J9*J12*J13+J8*J10*J11*J12+J8*J10*J11*J13+J8*J10*J12*J13+J8*J11*J12*J13+J9*J10*J11*J12+J9*J10*J11*J13+J9*J10*J12*J13+J9*J11*J12*J13+J10*J11*J12*J13)</f>
        <v>2.436</v>
      </c>
      <c r="L11">
        <f t="shared" si="1"/>
        <v>12436</v>
      </c>
    </row>
    <row r="12" spans="1:12" ht="12.75">
      <c r="A12" t="s">
        <v>39</v>
      </c>
      <c r="B12" t="b">
        <v>1</v>
      </c>
      <c r="C12">
        <f t="shared" si="0"/>
        <v>1.048</v>
      </c>
      <c r="D12" s="22">
        <v>11048</v>
      </c>
      <c r="J12" s="24">
        <v>1</v>
      </c>
      <c r="K12">
        <f>-a*(J8*J9*J10*J11*J12+J8*J9*J10*J11*J13+J8*J9*J10*J12*J13+J8*J9*J11*J12*J13+J8*J10*J11*J12*J13+J9*J10*J11*J12*J13)</f>
        <v>7.308</v>
      </c>
      <c r="L12">
        <f t="shared" si="1"/>
        <v>17308</v>
      </c>
    </row>
    <row r="13" spans="1:12" ht="12.75">
      <c r="A13" t="s">
        <v>40</v>
      </c>
      <c r="B13" t="b">
        <v>1</v>
      </c>
      <c r="C13">
        <f t="shared" si="0"/>
        <v>-1.141</v>
      </c>
      <c r="D13" s="22">
        <v>8859</v>
      </c>
      <c r="H13" s="19" t="str">
        <f>IF(AND(B7,C7&lt;&gt;0),"Polynôme d'ordre 6",IF(AND(B8,C8&lt;&gt;0),"Polynôme d'ordre 5",IF(AND(B9,C9&lt;&gt;0),"Polynôme d'ordre 4",IF(AND(B10,C10&lt;&gt;0),"Hyperbole",IF(AND(B11,C11&lt;&gt;0),"Parabole",IF(AND(B12,C12&lt;&gt;0),"Droite","Constante"))))))</f>
        <v>Polynôme d'ordre 6</v>
      </c>
      <c r="J13" s="24">
        <v>2</v>
      </c>
      <c r="K13">
        <f>a*J8*J9*J10*J11*J12*J13</f>
        <v>0</v>
      </c>
      <c r="L13">
        <f t="shared" si="1"/>
        <v>10000</v>
      </c>
    </row>
    <row r="14" spans="1:2" ht="14.25">
      <c r="A14">
        <v>0.17</v>
      </c>
      <c r="B14" t="s">
        <v>36</v>
      </c>
    </row>
    <row r="15" spans="1:2" ht="12.75">
      <c r="A15" t="s">
        <v>1</v>
      </c>
      <c r="B15" t="str">
        <f>IF(AND(B7,C7&lt;&gt;0),"Polynôme d'ordre 6",IF(AND(B8,C8&lt;&gt;0),"Polynôme d'ordre 5",IF(AND(B9,C9&lt;&gt;0),"Polynôme d'ordre 4",IF(AND(B10,C10&lt;&gt;0),"Hyperbole",IF(AND(B11,C11&lt;&gt;0),"Parabole",IF(AND(B12,C12&lt;&gt;0),"Droite","Constante"))))))</f>
        <v>Polynôme d'ordre 6</v>
      </c>
    </row>
    <row r="16" spans="1:2" ht="12.75">
      <c r="A16">
        <v>-3.05</v>
      </c>
      <c r="B16">
        <f>a*$B$7*POWER(A16,6)+b*$B$8*POWER(A16,5)+cc*$B$9*POWER(A16,4)+d*$B$10*POWER(A16,3)+e*$B$11*POWER(A16,2)+f*$B$12*A16+g*$B$13</f>
        <v>3613.8884154038897</v>
      </c>
    </row>
    <row r="17" spans="1:2" ht="12.75">
      <c r="A17">
        <f>A16+pas_x</f>
        <v>-2.88</v>
      </c>
      <c r="B17">
        <f aca="true" t="shared" si="2" ref="B17:B46">a*$B$7*POWER(A17,6)+b*$B$8*POWER(A17,5)+cc*$B$9*POWER(A17,4)+d*$B$10*POWER(A17,3)+e*$B$11*POWER(A17,2)+f*$B$12*A17+g*$B$13</f>
        <v>2690.8583398392257</v>
      </c>
    </row>
    <row r="18" spans="1:2" ht="12.75">
      <c r="A18">
        <f aca="true" t="shared" si="3" ref="A18:A46">A17+pas_x</f>
        <v>-2.71</v>
      </c>
      <c r="B18">
        <f t="shared" si="2"/>
        <v>1965.8021244110184</v>
      </c>
    </row>
    <row r="19" spans="1:2" ht="12.75">
      <c r="A19">
        <f t="shared" si="3"/>
        <v>-2.54</v>
      </c>
      <c r="B19">
        <f t="shared" si="2"/>
        <v>1404.8080293469184</v>
      </c>
    </row>
    <row r="20" spans="1:2" ht="12.75">
      <c r="A20">
        <f t="shared" si="3"/>
        <v>-2.37</v>
      </c>
      <c r="B20">
        <f t="shared" si="2"/>
        <v>978.227420897559</v>
      </c>
    </row>
    <row r="21" spans="1:2" ht="12.75">
      <c r="A21">
        <f t="shared" si="3"/>
        <v>-2.2</v>
      </c>
      <c r="B21">
        <f t="shared" si="2"/>
        <v>660.3409615360003</v>
      </c>
    </row>
    <row r="22" spans="1:2" ht="12.75">
      <c r="A22">
        <f t="shared" si="3"/>
        <v>-2.0300000000000002</v>
      </c>
      <c r="B22">
        <f t="shared" si="2"/>
        <v>429.03538399842853</v>
      </c>
    </row>
    <row r="23" spans="1:2" ht="12.75">
      <c r="A23">
        <f t="shared" si="3"/>
        <v>-1.8600000000000003</v>
      </c>
      <c r="B23">
        <f t="shared" si="2"/>
        <v>265.49084916610855</v>
      </c>
    </row>
    <row r="24" spans="1:2" ht="12.75">
      <c r="A24">
        <f t="shared" si="3"/>
        <v>-1.6900000000000004</v>
      </c>
      <c r="B24">
        <f t="shared" si="2"/>
        <v>153.87888778859116</v>
      </c>
    </row>
    <row r="25" spans="1:2" ht="12.75">
      <c r="A25">
        <f t="shared" si="3"/>
        <v>-1.5200000000000005</v>
      </c>
      <c r="B25">
        <f t="shared" si="2"/>
        <v>81.0709260481783</v>
      </c>
    </row>
    <row r="26" spans="1:2" ht="12.75">
      <c r="A26">
        <f t="shared" si="3"/>
        <v>-1.3500000000000005</v>
      </c>
      <c r="B26">
        <f t="shared" si="2"/>
        <v>36.357394965640744</v>
      </c>
    </row>
    <row r="27" spans="1:2" ht="12.75">
      <c r="A27">
        <f t="shared" si="3"/>
        <v>-1.1800000000000006</v>
      </c>
      <c r="B27">
        <f t="shared" si="2"/>
        <v>11.177423647191679</v>
      </c>
    </row>
    <row r="28" spans="1:2" ht="12.75">
      <c r="A28">
        <f t="shared" si="3"/>
        <v>-1.0100000000000007</v>
      </c>
      <c r="B28">
        <f t="shared" si="2"/>
        <v>-1.14088362728396</v>
      </c>
    </row>
    <row r="29" spans="1:2" ht="12.75">
      <c r="A29">
        <f t="shared" si="3"/>
        <v>-0.8400000000000006</v>
      </c>
      <c r="B29">
        <f t="shared" si="2"/>
        <v>-5.629586474745848</v>
      </c>
    </row>
    <row r="30" spans="1:2" ht="12.75">
      <c r="A30">
        <f t="shared" si="3"/>
        <v>-0.6700000000000006</v>
      </c>
      <c r="B30">
        <f t="shared" si="2"/>
        <v>-5.919463638259082</v>
      </c>
    </row>
    <row r="31" spans="1:2" ht="12.75">
      <c r="A31">
        <f t="shared" si="3"/>
        <v>-0.5000000000000006</v>
      </c>
      <c r="B31">
        <f t="shared" si="2"/>
        <v>-4.467984375000006</v>
      </c>
    </row>
    <row r="32" spans="1:2" ht="12.75">
      <c r="A32">
        <f t="shared" si="3"/>
        <v>-0.3300000000000005</v>
      </c>
      <c r="B32">
        <f t="shared" si="2"/>
        <v>-2.776696003006884</v>
      </c>
    </row>
    <row r="33" spans="1:2" ht="12.75">
      <c r="A33">
        <f t="shared" si="3"/>
        <v>-0.1600000000000005</v>
      </c>
      <c r="B33">
        <f t="shared" si="2"/>
        <v>-1.5980276066754584</v>
      </c>
    </row>
    <row r="34" spans="1:2" ht="12.75">
      <c r="A34">
        <f t="shared" si="3"/>
        <v>0.00999999999999951</v>
      </c>
      <c r="B34">
        <f t="shared" si="2"/>
        <v>-1.1315099009993914</v>
      </c>
    </row>
    <row r="35" spans="1:2" ht="12.75">
      <c r="A35">
        <f t="shared" si="3"/>
        <v>0.17999999999999952</v>
      </c>
      <c r="B35">
        <f t="shared" si="2"/>
        <v>-1.2094112545555833</v>
      </c>
    </row>
    <row r="36" spans="1:2" ht="12.75">
      <c r="A36">
        <f t="shared" si="3"/>
        <v>0.34999999999999953</v>
      </c>
      <c r="B36">
        <f t="shared" si="2"/>
        <v>-1.4717898712343744</v>
      </c>
    </row>
    <row r="37" spans="1:2" ht="12.75">
      <c r="A37">
        <f t="shared" si="3"/>
        <v>0.5199999999999996</v>
      </c>
      <c r="B37">
        <f t="shared" si="2"/>
        <v>-1.5309621307146242</v>
      </c>
    </row>
    <row r="38" spans="1:2" ht="12.75">
      <c r="A38">
        <f t="shared" si="3"/>
        <v>0.6899999999999996</v>
      </c>
      <c r="B38">
        <f t="shared" si="2"/>
        <v>-1.1253870876836727</v>
      </c>
    </row>
    <row r="39" spans="1:2" ht="12.75">
      <c r="A39">
        <f t="shared" si="3"/>
        <v>0.8599999999999997</v>
      </c>
      <c r="B39">
        <f t="shared" si="2"/>
        <v>-0.26296712980217873</v>
      </c>
    </row>
    <row r="40" spans="1:2" ht="12.75">
      <c r="A40">
        <f t="shared" si="3"/>
        <v>1.0299999999999996</v>
      </c>
      <c r="B40">
        <f t="shared" si="2"/>
        <v>0.6462352055861582</v>
      </c>
    </row>
    <row r="41" spans="1:2" ht="12.75">
      <c r="A41">
        <f t="shared" si="3"/>
        <v>1.1999999999999995</v>
      </c>
      <c r="B41">
        <f t="shared" si="2"/>
        <v>0.6678642560000063</v>
      </c>
    </row>
    <row r="42" spans="1:2" ht="12.75">
      <c r="A42">
        <f t="shared" si="3"/>
        <v>1.3699999999999994</v>
      </c>
      <c r="B42">
        <f t="shared" si="2"/>
        <v>-1.7682779003791047</v>
      </c>
    </row>
    <row r="43" spans="1:2" ht="12.75">
      <c r="A43">
        <f t="shared" si="3"/>
        <v>1.5399999999999994</v>
      </c>
      <c r="B43">
        <f t="shared" si="2"/>
        <v>-8.969196737651085</v>
      </c>
    </row>
    <row r="44" spans="1:2" ht="12.75">
      <c r="A44">
        <f t="shared" si="3"/>
        <v>1.7099999999999993</v>
      </c>
      <c r="B44">
        <f t="shared" si="2"/>
        <v>-24.06908673388663</v>
      </c>
    </row>
    <row r="45" spans="1:2" ht="12.75">
      <c r="A45">
        <f t="shared" si="3"/>
        <v>1.8799999999999992</v>
      </c>
      <c r="B45">
        <f t="shared" si="2"/>
        <v>-51.109128981561206</v>
      </c>
    </row>
    <row r="46" spans="1:2" ht="12.75">
      <c r="A46">
        <f t="shared" si="3"/>
        <v>2.0499999999999994</v>
      </c>
      <c r="B46">
        <f t="shared" si="2"/>
        <v>-95.10670495673418</v>
      </c>
    </row>
    <row r="48" ht="12.75">
      <c r="A48" s="23" t="s">
        <v>53</v>
      </c>
    </row>
    <row r="49" spans="1:2" ht="12.75">
      <c r="A49">
        <f>MIN(J8:J13)</f>
        <v>-3</v>
      </c>
      <c r="B49" s="20">
        <f>A49-M4*(A50-A49)</f>
        <v>-3.05</v>
      </c>
    </row>
    <row r="50" spans="1:2" ht="12.75">
      <c r="A50">
        <f>MAX(J8:J13)</f>
        <v>2</v>
      </c>
      <c r="B50" s="20">
        <f>A50+M4*(A50-A49)</f>
        <v>2.05</v>
      </c>
    </row>
    <row r="51" spans="1:2" ht="12.75">
      <c r="A51" t="s">
        <v>52</v>
      </c>
      <c r="B51">
        <f>(B50-B49)/30</f>
        <v>0.16999999999999998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2:H42"/>
  <sheetViews>
    <sheetView workbookViewId="0" topLeftCell="A1">
      <selection activeCell="A7" sqref="A7"/>
    </sheetView>
  </sheetViews>
  <sheetFormatPr defaultColWidth="11.421875" defaultRowHeight="12.75"/>
  <cols>
    <col min="1" max="1" width="15.28125" style="0" bestFit="1" customWidth="1"/>
    <col min="2" max="2" width="16.28125" style="0" customWidth="1"/>
    <col min="3" max="3" width="16.57421875" style="0" bestFit="1" customWidth="1"/>
    <col min="4" max="4" width="15.28125" style="0" bestFit="1" customWidth="1"/>
    <col min="5" max="5" width="23.57421875" style="0" customWidth="1"/>
  </cols>
  <sheetData>
    <row r="2" ht="12.75">
      <c r="A2" s="19" t="s">
        <v>0</v>
      </c>
    </row>
    <row r="3" ht="12.75">
      <c r="A3" t="s">
        <v>63</v>
      </c>
    </row>
    <row r="4" ht="12.75">
      <c r="A4" t="s">
        <v>64</v>
      </c>
    </row>
    <row r="5" ht="12.75">
      <c r="A5" t="s">
        <v>97</v>
      </c>
    </row>
    <row r="6" ht="12.75">
      <c r="A6" t="s">
        <v>98</v>
      </c>
    </row>
    <row r="8" ht="12.75">
      <c r="A8" s="19" t="s">
        <v>34</v>
      </c>
    </row>
    <row r="9" spans="3:7" ht="12.75">
      <c r="C9" t="s">
        <v>41</v>
      </c>
      <c r="D9" s="26" t="s">
        <v>62</v>
      </c>
      <c r="G9" s="26" t="s">
        <v>94</v>
      </c>
    </row>
    <row r="10" spans="1:8" ht="13.5" thickBot="1">
      <c r="A10" s="18" t="s">
        <v>25</v>
      </c>
      <c r="B10" s="29">
        <f ca="1">TODAY()</f>
        <v>39732</v>
      </c>
      <c r="C10" s="30">
        <v>23692</v>
      </c>
      <c r="D10" s="27">
        <f>D13/365.25</f>
        <v>43.914482539229844</v>
      </c>
      <c r="E10" t="s">
        <v>42</v>
      </c>
      <c r="G10" s="26">
        <f>ROUNDDOWN(D13/365.25,0)</f>
        <v>43</v>
      </c>
      <c r="H10" t="s">
        <v>95</v>
      </c>
    </row>
    <row r="11" spans="1:8" ht="13.5" thickBot="1">
      <c r="A11" s="18" t="s">
        <v>26</v>
      </c>
      <c r="B11" s="31">
        <f ca="1">NOW()</f>
        <v>39732.6397474537</v>
      </c>
      <c r="C11" s="32">
        <v>23692.875</v>
      </c>
      <c r="D11" s="27">
        <f>D10-INT(D10)</f>
        <v>0.9144825392298443</v>
      </c>
      <c r="E11" t="s">
        <v>59</v>
      </c>
      <c r="G11" s="26">
        <f>ROUNDDOWN(D13*12/365.25,0)</f>
        <v>526</v>
      </c>
      <c r="H11" t="s">
        <v>33</v>
      </c>
    </row>
    <row r="12" spans="1:8" ht="12.75">
      <c r="A12" t="s">
        <v>27</v>
      </c>
      <c r="B12" s="26">
        <f>SECOND(B11)</f>
        <v>14</v>
      </c>
      <c r="C12" s="26">
        <f>SECOND(C11)</f>
        <v>0</v>
      </c>
      <c r="D12" s="28">
        <f>INT(D10*365.25)</f>
        <v>16039</v>
      </c>
      <c r="E12" t="s">
        <v>61</v>
      </c>
      <c r="G12" s="26">
        <f>ROUNDDOWN(D13/7,0)</f>
        <v>2291</v>
      </c>
      <c r="H12" t="s">
        <v>96</v>
      </c>
    </row>
    <row r="13" spans="1:8" ht="12.75">
      <c r="A13" t="s">
        <v>28</v>
      </c>
      <c r="B13" s="26">
        <f>MINUTE(B11)</f>
        <v>21</v>
      </c>
      <c r="C13" s="26">
        <f>MINUTE(C11)</f>
        <v>0</v>
      </c>
      <c r="D13" s="27">
        <f>B11-C11</f>
        <v>16039.7647474537</v>
      </c>
      <c r="E13" t="s">
        <v>93</v>
      </c>
      <c r="G13" s="28">
        <f>ROUNDDOWN(D13,0)</f>
        <v>16039</v>
      </c>
      <c r="H13" t="s">
        <v>70</v>
      </c>
    </row>
    <row r="14" spans="1:8" ht="12.75">
      <c r="A14" t="s">
        <v>29</v>
      </c>
      <c r="B14" s="26">
        <f>HOUR(B11)</f>
        <v>15</v>
      </c>
      <c r="C14" s="26">
        <f>HOUR(C11)</f>
        <v>21</v>
      </c>
      <c r="D14" s="27">
        <f>D13-INT(D13)</f>
        <v>0.7647474537006929</v>
      </c>
      <c r="E14" t="s">
        <v>45</v>
      </c>
      <c r="G14" s="26">
        <f>ROUNDDOWN(D13*24,0)</f>
        <v>384954</v>
      </c>
      <c r="H14" t="s">
        <v>71</v>
      </c>
    </row>
    <row r="15" spans="1:8" ht="12.75">
      <c r="A15" t="s">
        <v>30</v>
      </c>
      <c r="B15" s="26">
        <f>WEEKDAY(B11,1)</f>
        <v>7</v>
      </c>
      <c r="C15" s="26">
        <f>WEEKDAY(C11,1)</f>
        <v>4</v>
      </c>
      <c r="D15" s="27">
        <f>D14*24</f>
        <v>18.35393888881663</v>
      </c>
      <c r="E15" t="s">
        <v>43</v>
      </c>
      <c r="G15" s="26">
        <f>ROUNDDOWN(D13*24*60,0)</f>
        <v>23097261</v>
      </c>
      <c r="H15" t="s">
        <v>72</v>
      </c>
    </row>
    <row r="16" spans="1:8" ht="12.75">
      <c r="A16" t="s">
        <v>30</v>
      </c>
      <c r="B16" s="26" t="str">
        <f>IF(B15=1,"Dimanche",IF(B15=2,"Lundi",IF(B15=3,"mardi",IF(B15=4,"Mercredi",IF(B15=5,"Jeudi",IF(B15=6,"Vendredi",IF(B15=7,"Samedi")))))))</f>
        <v>Samedi</v>
      </c>
      <c r="C16" s="26" t="str">
        <f>IF(C15=1,"Dimanche",IF(C15=2,"Lundi",IF(C15=3,"mardi",IF(C15=4,"Mercredi",IF(C15=5,"Jeudi",IF(C15=6,"Vendredi",IF(C15=7,"Samedi")))))))</f>
        <v>Mercredi</v>
      </c>
      <c r="D16" s="27">
        <f>D15-INT(D15)</f>
        <v>0.3539388888166286</v>
      </c>
      <c r="E16" t="s">
        <v>46</v>
      </c>
      <c r="G16" s="26">
        <f>ROUNDDOWN(D13*24*60*60,0)</f>
        <v>1385835674</v>
      </c>
      <c r="H16" t="s">
        <v>73</v>
      </c>
    </row>
    <row r="17" spans="1:5" ht="12.75">
      <c r="A17" t="s">
        <v>31</v>
      </c>
      <c r="B17" s="26">
        <f>DAY(B11)</f>
        <v>11</v>
      </c>
      <c r="C17" s="26">
        <f>DAY(C11)</f>
        <v>11</v>
      </c>
      <c r="D17" s="27">
        <f>D16*60</f>
        <v>21.236333328997716</v>
      </c>
      <c r="E17" t="s">
        <v>44</v>
      </c>
    </row>
    <row r="18" spans="1:5" ht="12.75">
      <c r="A18" t="s">
        <v>33</v>
      </c>
      <c r="B18" s="26">
        <f>MONTH(B11)</f>
        <v>10</v>
      </c>
      <c r="C18" s="26">
        <f>MONTH(C11)</f>
        <v>11</v>
      </c>
      <c r="D18" s="27">
        <f>D17-INT(D17)</f>
        <v>0.2363333289977163</v>
      </c>
      <c r="E18" t="s">
        <v>56</v>
      </c>
    </row>
    <row r="19" spans="2:5" ht="12.75">
      <c r="B19" s="33" t="str">
        <f>IF(B18=8,"Août",IF(B18=9,"Septembre",IF(B18=10,"Octobre",IF(B18=11,"Novembre",IF(B18=12,"Décembre","")))))</f>
        <v>Octobre</v>
      </c>
      <c r="C19" s="33" t="str">
        <f>IF(C18=8,"Août",IF(C18=9,"Septembre",IF(C18=10,"Octobre",IF(C18=11,"Novembre",IF(C18=12,"Décembre","")))))</f>
        <v>Novembre</v>
      </c>
      <c r="D19" s="27">
        <f>D18*60</f>
        <v>14.179999739862978</v>
      </c>
      <c r="E19" t="s">
        <v>57</v>
      </c>
    </row>
    <row r="20" spans="1:5" ht="12.75">
      <c r="A20" t="s">
        <v>33</v>
      </c>
      <c r="B20" s="26" t="str">
        <f>IF(B18=1,"Janvier",IF(B18=2,"Février",IF(B18=3,"Mars",IF(B18=4,"Avril",IF(B18=5,"Mai",IF(B18=6,"Juin",IF(B18=7,"Juillet",B19)))))))</f>
        <v>Octobre</v>
      </c>
      <c r="C20" s="26" t="str">
        <f>IF(C18=1,"Janvier",IF(C18=2,"Février",IF(C18=3,"Mars",IF(C18=4,"Avril",IF(C18=5,"Mai",IF(C18=6,"Juin",IF(C18=7,"Juillet",C19)))))))</f>
        <v>Novembre</v>
      </c>
      <c r="D20" s="28">
        <f>INT(100*(D19-INT(D19)))</f>
        <v>17</v>
      </c>
      <c r="E20" t="s">
        <v>58</v>
      </c>
    </row>
    <row r="21" spans="1:3" ht="12.75">
      <c r="A21" t="s">
        <v>32</v>
      </c>
      <c r="B21" s="26">
        <f>YEAR(B11)</f>
        <v>2008</v>
      </c>
      <c r="C21" s="26">
        <f>YEAR(C11)</f>
        <v>1964</v>
      </c>
    </row>
    <row r="23" ht="12.75">
      <c r="A23" s="19" t="s">
        <v>60</v>
      </c>
    </row>
    <row r="24" ht="12.75">
      <c r="A24" t="str">
        <f>CONCATENATE("Vous avez vécu ",FIXED(INT(D13),0)," jours, ",FIXED(INT(D15),0)," heures, ",FIXED(INT(D17),0)," minutes, ",FIXED(INT(D19),0)," secondes et ",FIXED(D20,0)," centièmes!")</f>
        <v>Vous avez vécu 16 039 jours, 18 heures, 21 minutes, 14 secondes et 17 centièmes!</v>
      </c>
    </row>
    <row r="25" ht="12.75">
      <c r="A25" t="str">
        <f>CONCATENATE("Vous avez vécu ",FIXED(INT(D10),0)," ans, ",FIXED(INT(365*D11),0)," jours, ",FIXED(INT(D15),0)," heures, ",FIXED(INT(D17),0)," minutes, ",FIXED(INT(D19),0)," secondes et ",FIXED(D20,0)," centièmes!")</f>
        <v>Vous avez vécu 43 ans, 333 jours, 18 heures, 21 minutes, 14 secondes et 17 centièmes!</v>
      </c>
    </row>
    <row r="29" ht="12.75">
      <c r="A29" t="s">
        <v>76</v>
      </c>
    </row>
    <row r="30" ht="12.75">
      <c r="A30" t="s">
        <v>77</v>
      </c>
    </row>
    <row r="31" spans="1:6" ht="12.75">
      <c r="A31" s="21" t="s">
        <v>65</v>
      </c>
      <c r="B31" s="48">
        <f>C11</f>
        <v>23692.875</v>
      </c>
      <c r="C31" s="21"/>
      <c r="D31" s="56"/>
      <c r="E31" s="57"/>
      <c r="F31" s="56"/>
    </row>
    <row r="32" spans="1:6" ht="12.75">
      <c r="A32" s="21"/>
      <c r="B32" s="21"/>
      <c r="C32" s="21"/>
      <c r="D32" s="56"/>
      <c r="E32" s="56"/>
      <c r="F32" s="56"/>
    </row>
    <row r="33" spans="1:6" ht="12.75">
      <c r="A33" s="49" t="s">
        <v>66</v>
      </c>
      <c r="B33" s="50">
        <f ca="1">NOW()</f>
        <v>39732.6397474537</v>
      </c>
      <c r="C33" s="21"/>
      <c r="D33" s="58"/>
      <c r="E33" s="59"/>
      <c r="F33" s="56"/>
    </row>
    <row r="34" spans="1:6" ht="12.75">
      <c r="A34" s="49" t="s">
        <v>67</v>
      </c>
      <c r="B34" s="51">
        <f>B33</f>
        <v>39732.6397474537</v>
      </c>
      <c r="C34" s="52"/>
      <c r="D34" s="58"/>
      <c r="E34" s="60"/>
      <c r="F34" s="61"/>
    </row>
    <row r="35" spans="1:6" ht="12.75">
      <c r="A35" s="53" t="s">
        <v>68</v>
      </c>
      <c r="B35" s="51"/>
      <c r="C35" s="52"/>
      <c r="D35" s="62"/>
      <c r="E35" s="60"/>
      <c r="F35" s="61"/>
    </row>
    <row r="36" spans="1:6" ht="12.75">
      <c r="A36" s="49" t="s">
        <v>69</v>
      </c>
      <c r="B36" s="54">
        <f>B33-B31</f>
        <v>16039.7647474537</v>
      </c>
      <c r="C36" s="21" t="s">
        <v>70</v>
      </c>
      <c r="D36" s="58"/>
      <c r="E36" s="63"/>
      <c r="F36" s="56"/>
    </row>
    <row r="37" spans="1:6" ht="12.75">
      <c r="A37" s="49" t="s">
        <v>69</v>
      </c>
      <c r="B37" s="54">
        <f>B36*24</f>
        <v>384954.3539388888</v>
      </c>
      <c r="C37" s="21" t="s">
        <v>71</v>
      </c>
      <c r="D37" s="58"/>
      <c r="E37" s="63"/>
      <c r="F37" s="56"/>
    </row>
    <row r="38" spans="1:6" ht="12.75">
      <c r="A38" s="49" t="s">
        <v>69</v>
      </c>
      <c r="B38" s="54">
        <f>B37*60</f>
        <v>23097261.23633333</v>
      </c>
      <c r="C38" s="21" t="s">
        <v>72</v>
      </c>
      <c r="D38" s="58"/>
      <c r="E38" s="63"/>
      <c r="F38" s="56"/>
    </row>
    <row r="39" spans="1:6" ht="12.75">
      <c r="A39" s="49" t="s">
        <v>69</v>
      </c>
      <c r="B39" s="54">
        <f>B38*60</f>
        <v>1385835674.1799998</v>
      </c>
      <c r="C39" s="21" t="s">
        <v>73</v>
      </c>
      <c r="D39" s="58"/>
      <c r="E39" s="63"/>
      <c r="F39" s="56"/>
    </row>
    <row r="40" spans="1:6" ht="12.75">
      <c r="A40" s="49"/>
      <c r="B40" s="54"/>
      <c r="C40" s="21"/>
      <c r="D40" s="58"/>
      <c r="E40" s="63"/>
      <c r="F40" s="56"/>
    </row>
    <row r="41" spans="1:6" ht="12.75">
      <c r="A41" s="49" t="s">
        <v>74</v>
      </c>
      <c r="B41" s="51">
        <f>B31</f>
        <v>23692.875</v>
      </c>
      <c r="C41" s="21"/>
      <c r="D41" s="58"/>
      <c r="E41" s="60"/>
      <c r="F41" s="56"/>
    </row>
    <row r="42" spans="1:6" ht="12.75">
      <c r="A42" s="49" t="s">
        <v>75</v>
      </c>
      <c r="B42" s="55">
        <f>B31</f>
        <v>23692.875</v>
      </c>
      <c r="C42" s="21"/>
      <c r="D42" s="58"/>
      <c r="E42" s="64"/>
      <c r="F42" s="56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"/>
  <dimension ref="A1:L165"/>
  <sheetViews>
    <sheetView tabSelected="1" workbookViewId="0" topLeftCell="A1">
      <selection activeCell="K1" sqref="K1"/>
    </sheetView>
  </sheetViews>
  <sheetFormatPr defaultColWidth="11.421875" defaultRowHeight="12.75"/>
  <cols>
    <col min="1" max="1" width="4.7109375" style="43" customWidth="1"/>
    <col min="2" max="3" width="7.7109375" style="43" customWidth="1"/>
    <col min="9" max="9" width="2.57421875" style="0" customWidth="1"/>
  </cols>
  <sheetData>
    <row r="1" spans="1:12" ht="12.75">
      <c r="A1" s="42" t="s">
        <v>78</v>
      </c>
      <c r="B1" s="43">
        <v>5</v>
      </c>
      <c r="J1" t="s">
        <v>78</v>
      </c>
      <c r="K1">
        <f>L1/10</f>
        <v>10</v>
      </c>
      <c r="L1">
        <v>100</v>
      </c>
    </row>
    <row r="2" spans="1:12" ht="12.75">
      <c r="A2" s="42" t="s">
        <v>79</v>
      </c>
      <c r="B2" s="43">
        <v>7</v>
      </c>
      <c r="J2" t="s">
        <v>79</v>
      </c>
      <c r="K2">
        <f>L2/10</f>
        <v>10</v>
      </c>
      <c r="L2">
        <v>100</v>
      </c>
    </row>
    <row r="3" spans="1:12" ht="12.75">
      <c r="A3" s="42" t="s">
        <v>80</v>
      </c>
      <c r="B3" s="43">
        <v>0.04</v>
      </c>
      <c r="J3" t="s">
        <v>80</v>
      </c>
      <c r="K3">
        <f>L3/10</f>
        <v>10</v>
      </c>
      <c r="L3">
        <v>100</v>
      </c>
    </row>
    <row r="4" spans="1:12" ht="12.75">
      <c r="A4" s="44" t="s">
        <v>81</v>
      </c>
      <c r="B4" s="44" t="s">
        <v>82</v>
      </c>
      <c r="C4" s="44" t="s">
        <v>83</v>
      </c>
      <c r="J4" t="s">
        <v>81</v>
      </c>
      <c r="K4" s="18" t="s">
        <v>84</v>
      </c>
      <c r="L4" t="s">
        <v>85</v>
      </c>
    </row>
    <row r="5" spans="1:12" ht="12.75">
      <c r="A5" s="43">
        <v>0</v>
      </c>
      <c r="B5" s="43">
        <f aca="true" t="shared" si="0" ref="B5:B68">SIN($B$1*A5)</f>
        <v>0</v>
      </c>
      <c r="C5" s="43">
        <f aca="true" t="shared" si="1" ref="C5:C54">COS($B$2*A5)</f>
        <v>1</v>
      </c>
      <c r="J5" s="43">
        <v>0</v>
      </c>
      <c r="K5" s="43">
        <f>SIN($K$1*J5)</f>
        <v>0</v>
      </c>
      <c r="L5">
        <f>J5*COS($K$2*J5)</f>
        <v>0</v>
      </c>
    </row>
    <row r="6" spans="1:12" ht="12.75">
      <c r="A6" s="43">
        <f aca="true" t="shared" si="2" ref="A6:A54">A5+$B$3</f>
        <v>0.04</v>
      </c>
      <c r="B6" s="43">
        <f t="shared" si="0"/>
        <v>0.19866933079506122</v>
      </c>
      <c r="C6" s="43">
        <f t="shared" si="1"/>
        <v>0.9610554383107709</v>
      </c>
      <c r="J6" s="43">
        <f>J5+$K$3</f>
        <v>10</v>
      </c>
      <c r="K6" s="43">
        <f>SIN($K$1*J6)</f>
        <v>-0.5063656411097588</v>
      </c>
      <c r="L6">
        <f aca="true" t="shared" si="3" ref="L6:L69">J6*COS($K$2*J6)</f>
        <v>8.623188722876838</v>
      </c>
    </row>
    <row r="7" spans="1:12" ht="12.75">
      <c r="A7" s="43">
        <f t="shared" si="2"/>
        <v>0.08</v>
      </c>
      <c r="B7" s="43">
        <f t="shared" si="0"/>
        <v>0.3894183423086505</v>
      </c>
      <c r="C7" s="43">
        <f t="shared" si="1"/>
        <v>0.8472551110134161</v>
      </c>
      <c r="J7" s="43">
        <f aca="true" t="shared" si="4" ref="J7:J37">J6+$K$3</f>
        <v>20</v>
      </c>
      <c r="K7" s="43">
        <f aca="true" t="shared" si="5" ref="K7:K70">SIN($K$1*J7)</f>
        <v>-0.8732972972139946</v>
      </c>
      <c r="L7">
        <f t="shared" si="3"/>
        <v>9.743753500140118</v>
      </c>
    </row>
    <row r="8" spans="1:12" ht="12.75">
      <c r="A8" s="43">
        <f t="shared" si="2"/>
        <v>0.12</v>
      </c>
      <c r="B8" s="43">
        <f t="shared" si="0"/>
        <v>0.5646424733950354</v>
      </c>
      <c r="C8" s="43">
        <f t="shared" si="1"/>
        <v>0.6674628258413081</v>
      </c>
      <c r="J8" s="43">
        <f t="shared" si="4"/>
        <v>30</v>
      </c>
      <c r="K8" s="43">
        <f t="shared" si="5"/>
        <v>-0.9997558399011495</v>
      </c>
      <c r="L8">
        <f t="shared" si="3"/>
        <v>-0.6628985783605185</v>
      </c>
    </row>
    <row r="9" spans="1:12" ht="12.75">
      <c r="A9" s="43">
        <f t="shared" si="2"/>
        <v>0.16</v>
      </c>
      <c r="B9" s="43">
        <f t="shared" si="0"/>
        <v>0.7173560908995228</v>
      </c>
      <c r="C9" s="43">
        <f t="shared" si="1"/>
        <v>0.4356824462767121</v>
      </c>
      <c r="J9" s="43">
        <f t="shared" si="4"/>
        <v>40</v>
      </c>
      <c r="K9" s="43">
        <f t="shared" si="5"/>
        <v>-0.8509193596391765</v>
      </c>
      <c r="L9">
        <f t="shared" si="3"/>
        <v>-21.01185354570144</v>
      </c>
    </row>
    <row r="10" spans="1:12" ht="12.75">
      <c r="A10" s="43">
        <f t="shared" si="2"/>
        <v>0.2</v>
      </c>
      <c r="B10" s="43">
        <f t="shared" si="0"/>
        <v>0.8414709848078965</v>
      </c>
      <c r="C10" s="43">
        <f t="shared" si="1"/>
        <v>0.16996714290024081</v>
      </c>
      <c r="J10" s="43">
        <f t="shared" si="4"/>
        <v>50</v>
      </c>
      <c r="K10" s="43">
        <f t="shared" si="5"/>
        <v>-0.46777180532247614</v>
      </c>
      <c r="L10">
        <f t="shared" si="3"/>
        <v>-44.192463671573904</v>
      </c>
    </row>
    <row r="11" spans="1:12" ht="12.75">
      <c r="A11" s="43">
        <f t="shared" si="2"/>
        <v>0.24000000000000002</v>
      </c>
      <c r="B11" s="43">
        <f t="shared" si="0"/>
        <v>0.9320390859672264</v>
      </c>
      <c r="C11" s="43">
        <f t="shared" si="1"/>
        <v>-0.10898675223987134</v>
      </c>
      <c r="J11" s="43">
        <f t="shared" si="4"/>
        <v>60</v>
      </c>
      <c r="K11" s="43">
        <f t="shared" si="5"/>
        <v>0.0441824483318732</v>
      </c>
      <c r="L11">
        <f t="shared" si="3"/>
        <v>-59.94140872997435</v>
      </c>
    </row>
    <row r="12" spans="1:12" ht="12.75">
      <c r="A12" s="43">
        <f t="shared" si="2"/>
        <v>0.28</v>
      </c>
      <c r="B12" s="43">
        <f t="shared" si="0"/>
        <v>0.9854497299884603</v>
      </c>
      <c r="C12" s="43">
        <f t="shared" si="1"/>
        <v>-0.3794517647881547</v>
      </c>
      <c r="J12" s="43">
        <f t="shared" si="4"/>
        <v>70</v>
      </c>
      <c r="K12" s="43">
        <f t="shared" si="5"/>
        <v>0.5439705233633757</v>
      </c>
      <c r="L12">
        <f t="shared" si="3"/>
        <v>-58.73730281165197</v>
      </c>
    </row>
    <row r="13" spans="1:12" ht="12.75">
      <c r="A13" s="43">
        <f t="shared" si="2"/>
        <v>0.32</v>
      </c>
      <c r="B13" s="43">
        <f t="shared" si="0"/>
        <v>0.9995736030415051</v>
      </c>
      <c r="C13" s="43">
        <f t="shared" si="1"/>
        <v>-0.6203616120126798</v>
      </c>
      <c r="J13" s="43">
        <f t="shared" si="4"/>
        <v>80</v>
      </c>
      <c r="K13" s="43">
        <f t="shared" si="5"/>
        <v>0.8939696481970214</v>
      </c>
      <c r="L13">
        <f t="shared" si="3"/>
        <v>-35.85020105739939</v>
      </c>
    </row>
    <row r="14" spans="1:12" ht="12.75">
      <c r="A14" s="43">
        <f t="shared" si="2"/>
        <v>0.36</v>
      </c>
      <c r="B14" s="43">
        <f t="shared" si="0"/>
        <v>0.9738476308781953</v>
      </c>
      <c r="C14" s="43">
        <f t="shared" si="1"/>
        <v>-0.81295203709989</v>
      </c>
      <c r="J14" s="43">
        <f t="shared" si="4"/>
        <v>90</v>
      </c>
      <c r="K14" s="43">
        <f t="shared" si="5"/>
        <v>0.9978032744219705</v>
      </c>
      <c r="L14">
        <f t="shared" si="3"/>
        <v>5.962203198284232</v>
      </c>
    </row>
    <row r="15" spans="1:12" ht="12.75">
      <c r="A15" s="43">
        <f t="shared" si="2"/>
        <v>0.39999999999999997</v>
      </c>
      <c r="B15" s="43">
        <f t="shared" si="0"/>
        <v>0.9092974268256818</v>
      </c>
      <c r="C15" s="43">
        <f t="shared" si="1"/>
        <v>-0.9422223406686581</v>
      </c>
      <c r="J15" s="43">
        <f t="shared" si="4"/>
        <v>100</v>
      </c>
      <c r="K15" s="43">
        <f t="shared" si="5"/>
        <v>0.8268795405320025</v>
      </c>
      <c r="L15">
        <f t="shared" si="3"/>
        <v>56.23790762907031</v>
      </c>
    </row>
    <row r="16" spans="1:12" ht="12.75">
      <c r="A16" s="43">
        <f t="shared" si="2"/>
        <v>0.43999999999999995</v>
      </c>
      <c r="B16" s="43">
        <f t="shared" si="0"/>
        <v>0.8084964038195903</v>
      </c>
      <c r="C16" s="43">
        <f t="shared" si="1"/>
        <v>-0.9981037720951456</v>
      </c>
      <c r="J16" s="43">
        <f t="shared" si="4"/>
        <v>110</v>
      </c>
      <c r="K16" s="43">
        <f t="shared" si="5"/>
        <v>0.4282643913966589</v>
      </c>
      <c r="L16">
        <f t="shared" si="3"/>
        <v>99.40188274799405</v>
      </c>
    </row>
    <row r="17" spans="1:12" ht="12.75">
      <c r="A17" s="43">
        <f t="shared" si="2"/>
        <v>0.4799999999999999</v>
      </c>
      <c r="B17" s="43">
        <f t="shared" si="0"/>
        <v>0.6754631805511513</v>
      </c>
      <c r="C17" s="43">
        <f t="shared" si="1"/>
        <v>-0.9762437756724099</v>
      </c>
      <c r="J17" s="43">
        <f t="shared" si="4"/>
        <v>120</v>
      </c>
      <c r="K17" s="43">
        <f t="shared" si="5"/>
        <v>-0.08827860647172617</v>
      </c>
      <c r="L17">
        <f t="shared" si="3"/>
        <v>119.53149870225633</v>
      </c>
    </row>
    <row r="18" spans="1:12" ht="12.75">
      <c r="A18" s="43">
        <f t="shared" si="2"/>
        <v>0.5199999999999999</v>
      </c>
      <c r="B18" s="43">
        <f t="shared" si="0"/>
        <v>0.5155013718214645</v>
      </c>
      <c r="C18" s="43">
        <f t="shared" si="1"/>
        <v>-0.8783450073588743</v>
      </c>
      <c r="J18" s="43">
        <f t="shared" si="4"/>
        <v>130</v>
      </c>
      <c r="K18" s="43">
        <f t="shared" si="5"/>
        <v>-0.5805130081563132</v>
      </c>
      <c r="L18">
        <f t="shared" si="3"/>
        <v>105.85262651633218</v>
      </c>
    </row>
    <row r="19" spans="1:12" ht="12.75">
      <c r="A19" s="43">
        <f t="shared" si="2"/>
        <v>0.5599999999999999</v>
      </c>
      <c r="B19" s="43">
        <f t="shared" si="0"/>
        <v>0.3349881501559051</v>
      </c>
      <c r="C19" s="43">
        <f t="shared" si="1"/>
        <v>-0.7120327163983105</v>
      </c>
      <c r="J19" s="43">
        <f t="shared" si="4"/>
        <v>140</v>
      </c>
      <c r="K19" s="43">
        <f t="shared" si="5"/>
        <v>-0.9128960386116399</v>
      </c>
      <c r="L19">
        <f t="shared" si="3"/>
        <v>57.14689951929705</v>
      </c>
    </row>
    <row r="20" spans="1:12" ht="12.75">
      <c r="A20" s="43">
        <f t="shared" si="2"/>
        <v>0.6</v>
      </c>
      <c r="B20" s="43">
        <f t="shared" si="0"/>
        <v>0.1411200080598672</v>
      </c>
      <c r="C20" s="43">
        <f t="shared" si="1"/>
        <v>-0.4902608213406994</v>
      </c>
      <c r="J20" s="43">
        <f t="shared" si="4"/>
        <v>150</v>
      </c>
      <c r="K20" s="43">
        <f t="shared" si="5"/>
        <v>-0.9939019569066535</v>
      </c>
      <c r="L20">
        <f t="shared" si="3"/>
        <v>-16.540110377059374</v>
      </c>
    </row>
    <row r="21" spans="1:12" ht="12.75">
      <c r="A21" s="43">
        <f t="shared" si="2"/>
        <v>0.64</v>
      </c>
      <c r="B21" s="43">
        <f t="shared" si="0"/>
        <v>-0.058374143427580086</v>
      </c>
      <c r="C21" s="43">
        <f t="shared" si="1"/>
        <v>-0.23030294068205867</v>
      </c>
      <c r="J21" s="43">
        <f t="shared" si="4"/>
        <v>160</v>
      </c>
      <c r="K21" s="43">
        <f t="shared" si="5"/>
        <v>-0.8012247906768953</v>
      </c>
      <c r="L21">
        <f t="shared" si="3"/>
        <v>-95.738154207202</v>
      </c>
    </row>
    <row r="22" spans="1:12" ht="12.75">
      <c r="A22" s="43">
        <f t="shared" si="2"/>
        <v>0.68</v>
      </c>
      <c r="B22" s="43">
        <f t="shared" si="0"/>
        <v>-0.25554110202683167</v>
      </c>
      <c r="C22" s="43">
        <f t="shared" si="1"/>
        <v>0.0475930341377887</v>
      </c>
      <c r="J22" s="43">
        <f t="shared" si="4"/>
        <v>170</v>
      </c>
      <c r="K22" s="43">
        <f t="shared" si="5"/>
        <v>-0.38792055898421857</v>
      </c>
      <c r="L22">
        <f t="shared" si="3"/>
        <v>-156.687778060741</v>
      </c>
    </row>
    <row r="23" spans="1:12" ht="12.75">
      <c r="A23" s="43">
        <f t="shared" si="2"/>
        <v>0.7200000000000001</v>
      </c>
      <c r="B23" s="43">
        <f t="shared" si="0"/>
        <v>-0.44252044329485285</v>
      </c>
      <c r="C23" s="43">
        <f t="shared" si="1"/>
        <v>0.32178202924972266</v>
      </c>
      <c r="J23" s="43">
        <f t="shared" si="4"/>
        <v>180</v>
      </c>
      <c r="K23" s="43">
        <f t="shared" si="5"/>
        <v>0.1322023527559367</v>
      </c>
      <c r="L23">
        <f t="shared" si="3"/>
        <v>-178.4200948009942</v>
      </c>
    </row>
    <row r="24" spans="1:12" ht="12.75">
      <c r="A24" s="43">
        <f t="shared" si="2"/>
        <v>0.7600000000000001</v>
      </c>
      <c r="B24" s="43">
        <f t="shared" si="0"/>
        <v>-0.6118578909427196</v>
      </c>
      <c r="C24" s="43">
        <f t="shared" si="1"/>
        <v>0.5709077041844544</v>
      </c>
      <c r="J24" s="43">
        <f t="shared" si="4"/>
        <v>190</v>
      </c>
      <c r="K24" s="43">
        <f t="shared" si="5"/>
        <v>0.6159217264687744</v>
      </c>
      <c r="L24">
        <f t="shared" si="3"/>
        <v>-149.68339724157934</v>
      </c>
    </row>
    <row r="25" spans="1:12" ht="12.75">
      <c r="A25" s="43">
        <f t="shared" si="2"/>
        <v>0.8000000000000002</v>
      </c>
      <c r="B25" s="43">
        <f t="shared" si="0"/>
        <v>-0.7568024953079289</v>
      </c>
      <c r="C25" s="43">
        <f t="shared" si="1"/>
        <v>0.7755658785102507</v>
      </c>
      <c r="J25" s="43">
        <f t="shared" si="4"/>
        <v>200</v>
      </c>
      <c r="K25" s="43">
        <f t="shared" si="5"/>
        <v>0.930039504416137</v>
      </c>
      <c r="L25">
        <f t="shared" si="3"/>
        <v>-73.49190982016626</v>
      </c>
    </row>
    <row r="26" spans="1:12" ht="12.75">
      <c r="A26" s="43">
        <f t="shared" si="2"/>
        <v>0.8400000000000002</v>
      </c>
      <c r="B26" s="43">
        <f t="shared" si="0"/>
        <v>-0.8715757724135886</v>
      </c>
      <c r="C26" s="43">
        <f t="shared" si="1"/>
        <v>0.9198159064366398</v>
      </c>
      <c r="J26" s="43">
        <f t="shared" si="4"/>
        <v>210</v>
      </c>
      <c r="K26" s="43">
        <f t="shared" si="5"/>
        <v>0.9880595067934651</v>
      </c>
      <c r="L26">
        <f t="shared" si="3"/>
        <v>32.355276643013084</v>
      </c>
    </row>
    <row r="27" spans="1:12" ht="12.75">
      <c r="A27" s="43">
        <f t="shared" si="2"/>
        <v>0.8800000000000002</v>
      </c>
      <c r="B27" s="43">
        <f t="shared" si="0"/>
        <v>-0.9516020738895163</v>
      </c>
      <c r="C27" s="43">
        <f t="shared" si="1"/>
        <v>0.9924222797411171</v>
      </c>
      <c r="J27" s="43">
        <f t="shared" si="4"/>
        <v>220</v>
      </c>
      <c r="K27" s="43">
        <f t="shared" si="5"/>
        <v>0.774005214886395</v>
      </c>
      <c r="L27">
        <f t="shared" si="3"/>
        <v>139.2994288671257</v>
      </c>
    </row>
    <row r="28" spans="1:12" ht="12.75">
      <c r="A28" s="43">
        <f t="shared" si="2"/>
        <v>0.9200000000000003</v>
      </c>
      <c r="B28" s="43">
        <f t="shared" si="0"/>
        <v>-0.9936910036334646</v>
      </c>
      <c r="C28" s="43">
        <f t="shared" si="1"/>
        <v>0.9877297516553076</v>
      </c>
      <c r="J28" s="43">
        <f t="shared" si="4"/>
        <v>230</v>
      </c>
      <c r="K28" s="43">
        <f t="shared" si="5"/>
        <v>0.34681910129778</v>
      </c>
      <c r="L28">
        <f t="shared" si="3"/>
        <v>215.72436911618843</v>
      </c>
    </row>
    <row r="29" spans="1:12" ht="12.75">
      <c r="A29" s="43">
        <f t="shared" si="2"/>
        <v>0.9600000000000003</v>
      </c>
      <c r="B29" s="43">
        <f t="shared" si="0"/>
        <v>-0.9961646088358406</v>
      </c>
      <c r="C29" s="43">
        <f t="shared" si="1"/>
        <v>0.906103819078244</v>
      </c>
      <c r="J29" s="43">
        <f t="shared" si="4"/>
        <v>240</v>
      </c>
      <c r="K29" s="43">
        <f t="shared" si="5"/>
        <v>-0.17586790224853555</v>
      </c>
      <c r="L29">
        <f t="shared" si="3"/>
        <v>236.25930606691685</v>
      </c>
    </row>
    <row r="30" spans="1:12" ht="12.75">
      <c r="A30" s="43">
        <f t="shared" si="2"/>
        <v>1.0000000000000002</v>
      </c>
      <c r="B30" s="43">
        <f t="shared" si="0"/>
        <v>-0.9589242746631382</v>
      </c>
      <c r="C30" s="43">
        <f t="shared" si="1"/>
        <v>0.7539022543433035</v>
      </c>
      <c r="J30" s="43">
        <f t="shared" si="4"/>
        <v>250</v>
      </c>
      <c r="K30" s="43">
        <f t="shared" si="5"/>
        <v>-0.6501275235748957</v>
      </c>
      <c r="L30">
        <f t="shared" si="3"/>
        <v>189.95627837254642</v>
      </c>
    </row>
    <row r="31" spans="1:12" ht="12.75">
      <c r="A31" s="43">
        <f t="shared" si="2"/>
        <v>1.0400000000000003</v>
      </c>
      <c r="B31" s="43">
        <f t="shared" si="0"/>
        <v>-0.8834546557201528</v>
      </c>
      <c r="C31" s="43">
        <f t="shared" si="1"/>
        <v>0.5429799039045191</v>
      </c>
      <c r="J31" s="43">
        <f t="shared" si="4"/>
        <v>260</v>
      </c>
      <c r="K31" s="43">
        <f t="shared" si="5"/>
        <v>-0.9453665636960418</v>
      </c>
      <c r="L31">
        <f t="shared" si="3"/>
        <v>84.7624166278803</v>
      </c>
    </row>
    <row r="32" spans="1:12" ht="12.75">
      <c r="A32" s="43">
        <f t="shared" si="2"/>
        <v>1.0800000000000003</v>
      </c>
      <c r="B32" s="43">
        <f t="shared" si="0"/>
        <v>-0.7727644875559866</v>
      </c>
      <c r="C32" s="43">
        <f t="shared" si="1"/>
        <v>0.28976532473849237</v>
      </c>
      <c r="J32" s="43">
        <f t="shared" si="4"/>
        <v>270</v>
      </c>
      <c r="K32" s="43">
        <f t="shared" si="5"/>
        <v>-0.9802873346348117</v>
      </c>
      <c r="L32">
        <f t="shared" si="3"/>
        <v>-53.345838256874806</v>
      </c>
    </row>
    <row r="33" spans="1:12" ht="12.75">
      <c r="A33" s="43">
        <f t="shared" si="2"/>
        <v>1.1200000000000003</v>
      </c>
      <c r="B33" s="43">
        <f t="shared" si="0"/>
        <v>-0.6312666378723202</v>
      </c>
      <c r="C33" s="43">
        <f t="shared" si="1"/>
        <v>0.013981178443110124</v>
      </c>
      <c r="J33" s="43">
        <f t="shared" si="4"/>
        <v>280</v>
      </c>
      <c r="K33" s="43">
        <f t="shared" si="5"/>
        <v>-0.7452739741443387</v>
      </c>
      <c r="L33">
        <f t="shared" si="3"/>
        <v>-186.69233929518188</v>
      </c>
    </row>
    <row r="34" spans="1:12" ht="12.75">
      <c r="A34" s="43">
        <f t="shared" si="2"/>
        <v>1.1600000000000004</v>
      </c>
      <c r="B34" s="43">
        <f t="shared" si="0"/>
        <v>-0.4646021794137558</v>
      </c>
      <c r="C34" s="43">
        <f t="shared" si="1"/>
        <v>-0.2628919495850038</v>
      </c>
      <c r="J34" s="43">
        <f t="shared" si="4"/>
        <v>290</v>
      </c>
      <c r="K34" s="43">
        <f t="shared" si="5"/>
        <v>-0.3050402912242017</v>
      </c>
      <c r="L34">
        <f t="shared" si="3"/>
        <v>-276.17843938906736</v>
      </c>
    </row>
    <row r="35" spans="1:12" ht="12.75">
      <c r="A35" s="43">
        <f t="shared" si="2"/>
        <v>1.2000000000000004</v>
      </c>
      <c r="B35" s="43">
        <f t="shared" si="0"/>
        <v>-0.2794154981989242</v>
      </c>
      <c r="C35" s="43">
        <f t="shared" si="1"/>
        <v>-0.5192886541166871</v>
      </c>
      <c r="J35" s="43">
        <f t="shared" si="4"/>
        <v>300</v>
      </c>
      <c r="K35" s="43">
        <f t="shared" si="5"/>
        <v>0.2191899742828181</v>
      </c>
      <c r="L35">
        <f t="shared" si="3"/>
        <v>-292.7046599657251</v>
      </c>
    </row>
    <row r="36" spans="1:12" ht="12.75">
      <c r="A36" s="43">
        <f t="shared" si="2"/>
        <v>1.2400000000000004</v>
      </c>
      <c r="B36" s="43">
        <f t="shared" si="0"/>
        <v>-0.08308940281749463</v>
      </c>
      <c r="C36" s="43">
        <f t="shared" si="1"/>
        <v>-0.7352384205988438</v>
      </c>
      <c r="J36" s="43">
        <f t="shared" si="4"/>
        <v>310</v>
      </c>
      <c r="K36" s="43">
        <f t="shared" si="5"/>
        <v>0.6830635941048541</v>
      </c>
      <c r="L36">
        <f t="shared" si="3"/>
        <v>-226.41125976386982</v>
      </c>
    </row>
    <row r="37" spans="1:12" ht="12.75">
      <c r="A37" s="43">
        <f t="shared" si="2"/>
        <v>1.2800000000000005</v>
      </c>
      <c r="B37" s="43">
        <f t="shared" si="0"/>
        <v>0.1165492048504954</v>
      </c>
      <c r="C37" s="43">
        <f t="shared" si="1"/>
        <v>-0.8939211110263932</v>
      </c>
      <c r="J37" s="43">
        <f t="shared" si="4"/>
        <v>320</v>
      </c>
      <c r="K37" s="43">
        <f t="shared" si="5"/>
        <v>0.9588472820557219</v>
      </c>
      <c r="L37">
        <f t="shared" si="3"/>
        <v>-90.85514572495026</v>
      </c>
    </row>
    <row r="38" spans="1:12" ht="12.75">
      <c r="A38" s="43">
        <f t="shared" si="2"/>
        <v>1.3200000000000005</v>
      </c>
      <c r="B38" s="43">
        <f t="shared" si="0"/>
        <v>0.31154136351338035</v>
      </c>
      <c r="C38" s="43">
        <f t="shared" si="1"/>
        <v>-0.9829770697466</v>
      </c>
      <c r="J38" s="43">
        <f>J37+$K$3</f>
        <v>330</v>
      </c>
      <c r="K38" s="43">
        <f>SIN($K$1*J38)</f>
        <v>0.9706006198119478</v>
      </c>
      <c r="L38">
        <f t="shared" si="3"/>
        <v>79.42959253181516</v>
      </c>
    </row>
    <row r="39" spans="1:12" ht="12.75">
      <c r="A39" s="43">
        <f t="shared" si="2"/>
        <v>1.3600000000000005</v>
      </c>
      <c r="B39" s="43">
        <f t="shared" si="0"/>
        <v>0.4941133511386105</v>
      </c>
      <c r="C39" s="43">
        <f t="shared" si="1"/>
        <v>-0.9954698062031184</v>
      </c>
      <c r="J39" s="43">
        <f aca="true" t="shared" si="6" ref="J39:J58">J38+$K$3</f>
        <v>340</v>
      </c>
      <c r="K39" s="43">
        <f t="shared" si="5"/>
        <v>0.7150871817802098</v>
      </c>
      <c r="L39">
        <f t="shared" si="3"/>
        <v>237.67199514381255</v>
      </c>
    </row>
    <row r="40" spans="1:12" ht="12.75">
      <c r="A40" s="43">
        <f t="shared" si="2"/>
        <v>1.4000000000000006</v>
      </c>
      <c r="B40" s="43">
        <f t="shared" si="0"/>
        <v>0.6569865987187911</v>
      </c>
      <c r="C40" s="43">
        <f t="shared" si="1"/>
        <v>-0.9304262721047519</v>
      </c>
      <c r="J40" s="43">
        <f t="shared" si="6"/>
        <v>350</v>
      </c>
      <c r="K40" s="43">
        <f t="shared" si="5"/>
        <v>0.26266572454822934</v>
      </c>
      <c r="L40">
        <f t="shared" si="3"/>
        <v>337.71041270676767</v>
      </c>
    </row>
    <row r="41" spans="1:12" ht="12.75">
      <c r="A41" s="43">
        <f t="shared" si="2"/>
        <v>1.4400000000000006</v>
      </c>
      <c r="B41" s="43">
        <f t="shared" si="0"/>
        <v>0.7936678638491548</v>
      </c>
      <c r="C41" s="43">
        <f t="shared" si="1"/>
        <v>-0.7929126513038601</v>
      </c>
      <c r="J41" s="43">
        <f t="shared" si="6"/>
        <v>360</v>
      </c>
      <c r="K41" s="43">
        <f t="shared" si="5"/>
        <v>-0.26208395901809667</v>
      </c>
      <c r="L41">
        <f t="shared" si="3"/>
        <v>347.4162273065723</v>
      </c>
    </row>
    <row r="42" spans="1:12" ht="12.75">
      <c r="A42" s="43">
        <f t="shared" si="2"/>
        <v>1.4800000000000006</v>
      </c>
      <c r="B42" s="43">
        <f t="shared" si="0"/>
        <v>0.8987080958116281</v>
      </c>
      <c r="C42" s="43">
        <f t="shared" si="1"/>
        <v>-0.5936397591772206</v>
      </c>
      <c r="J42" s="43">
        <f t="shared" si="6"/>
        <v>370</v>
      </c>
      <c r="K42" s="43">
        <f t="shared" si="5"/>
        <v>-0.7146656125185827</v>
      </c>
      <c r="L42">
        <f t="shared" si="3"/>
        <v>258.8025197454669</v>
      </c>
    </row>
    <row r="43" spans="1:12" ht="12.75">
      <c r="A43" s="43">
        <f t="shared" si="2"/>
        <v>1.5200000000000007</v>
      </c>
      <c r="B43" s="43">
        <f t="shared" si="0"/>
        <v>0.9679196720314872</v>
      </c>
      <c r="C43" s="43">
        <f t="shared" si="1"/>
        <v>-0.3481287866056695</v>
      </c>
      <c r="J43" s="43">
        <f t="shared" si="6"/>
        <v>380</v>
      </c>
      <c r="K43" s="43">
        <f t="shared" si="5"/>
        <v>-0.9704553310815257</v>
      </c>
      <c r="L43">
        <f t="shared" si="3"/>
        <v>91.68672441643044</v>
      </c>
    </row>
    <row r="44" spans="1:12" ht="12.75">
      <c r="A44" s="43">
        <f t="shared" si="2"/>
        <v>1.5600000000000007</v>
      </c>
      <c r="B44" s="43">
        <f t="shared" si="0"/>
        <v>0.9985433453746051</v>
      </c>
      <c r="C44" s="43">
        <f t="shared" si="1"/>
        <v>-0.07550236802259491</v>
      </c>
      <c r="J44" s="43">
        <f t="shared" si="6"/>
        <v>390</v>
      </c>
      <c r="K44" s="43">
        <f t="shared" si="5"/>
        <v>-0.9590182808890015</v>
      </c>
      <c r="L44">
        <f t="shared" si="3"/>
        <v>-110.5042388582406</v>
      </c>
    </row>
    <row r="45" spans="1:12" ht="12.75">
      <c r="A45" s="43">
        <f t="shared" si="2"/>
        <v>1.6000000000000008</v>
      </c>
      <c r="B45" s="43">
        <f t="shared" si="0"/>
        <v>0.9893582466233812</v>
      </c>
      <c r="C45" s="43">
        <f t="shared" si="1"/>
        <v>0.20300486381875563</v>
      </c>
      <c r="J45" s="43">
        <f t="shared" si="6"/>
        <v>400</v>
      </c>
      <c r="K45" s="43">
        <f t="shared" si="5"/>
        <v>-0.6835037938774287</v>
      </c>
      <c r="L45">
        <f t="shared" si="3"/>
        <v>-291.978783819691</v>
      </c>
    </row>
    <row r="46" spans="1:12" ht="12.75">
      <c r="A46" s="43">
        <f t="shared" si="2"/>
        <v>1.6400000000000008</v>
      </c>
      <c r="B46" s="43">
        <f t="shared" si="0"/>
        <v>0.9407305566797713</v>
      </c>
      <c r="C46" s="43">
        <f t="shared" si="1"/>
        <v>0.46570022477570167</v>
      </c>
      <c r="J46" s="43">
        <f t="shared" si="6"/>
        <v>410</v>
      </c>
      <c r="K46" s="43">
        <f t="shared" si="5"/>
        <v>-0.21977816059247407</v>
      </c>
      <c r="L46">
        <f t="shared" si="3"/>
        <v>-399.9754490681641</v>
      </c>
    </row>
    <row r="47" spans="1:12" ht="12.75">
      <c r="A47" s="43">
        <f t="shared" si="2"/>
        <v>1.6800000000000008</v>
      </c>
      <c r="B47" s="43">
        <f t="shared" si="0"/>
        <v>0.8545989080882787</v>
      </c>
      <c r="C47" s="43">
        <f t="shared" si="1"/>
        <v>0.6921226034677158</v>
      </c>
      <c r="J47" s="43">
        <f t="shared" si="6"/>
        <v>420</v>
      </c>
      <c r="K47" s="43">
        <f t="shared" si="5"/>
        <v>0.30446608268630115</v>
      </c>
      <c r="L47">
        <f t="shared" si="3"/>
        <v>-400.05973473055417</v>
      </c>
    </row>
    <row r="48" spans="1:12" ht="12.75">
      <c r="A48" s="43">
        <f t="shared" si="2"/>
        <v>1.7200000000000009</v>
      </c>
      <c r="B48" s="43">
        <f t="shared" si="0"/>
        <v>0.7343970978741098</v>
      </c>
      <c r="C48" s="43">
        <f t="shared" si="1"/>
        <v>0.8646361593052145</v>
      </c>
      <c r="J48" s="43">
        <f t="shared" si="6"/>
        <v>430</v>
      </c>
      <c r="K48" s="43">
        <f t="shared" si="5"/>
        <v>0.7448718587362739</v>
      </c>
      <c r="L48">
        <f t="shared" si="3"/>
        <v>-286.8992462698462</v>
      </c>
    </row>
    <row r="49" spans="1:12" ht="12.75">
      <c r="A49" s="43">
        <f t="shared" si="2"/>
        <v>1.760000000000001</v>
      </c>
      <c r="B49" s="43">
        <f t="shared" si="0"/>
        <v>0.5849171928917588</v>
      </c>
      <c r="C49" s="43">
        <f t="shared" si="1"/>
        <v>0.9698039626531123</v>
      </c>
      <c r="J49" s="43">
        <f t="shared" si="6"/>
        <v>440</v>
      </c>
      <c r="K49" s="43">
        <f t="shared" si="5"/>
        <v>0.9801680397622884</v>
      </c>
      <c r="L49">
        <f t="shared" si="3"/>
        <v>-87.19398395077424</v>
      </c>
    </row>
    <row r="50" spans="1:12" ht="12.75">
      <c r="A50" s="43">
        <f t="shared" si="2"/>
        <v>1.800000000000001</v>
      </c>
      <c r="B50" s="43">
        <f t="shared" si="0"/>
        <v>0.4121184852417517</v>
      </c>
      <c r="C50" s="43">
        <f t="shared" si="1"/>
        <v>0.9994345855010045</v>
      </c>
      <c r="J50" s="43">
        <f t="shared" si="6"/>
        <v>450</v>
      </c>
      <c r="K50" s="43">
        <f t="shared" si="5"/>
        <v>0.9455629386642186</v>
      </c>
      <c r="L50">
        <f t="shared" si="3"/>
        <v>146.44767880543267</v>
      </c>
    </row>
    <row r="51" spans="1:12" ht="12.75">
      <c r="A51" s="43">
        <f t="shared" si="2"/>
        <v>1.840000000000001</v>
      </c>
      <c r="B51" s="43">
        <f t="shared" si="0"/>
        <v>0.22288991410024245</v>
      </c>
      <c r="C51" s="43">
        <f t="shared" si="1"/>
        <v>0.9512201246101107</v>
      </c>
      <c r="J51" s="43">
        <f t="shared" si="6"/>
        <v>460</v>
      </c>
      <c r="K51" s="43">
        <f t="shared" si="5"/>
        <v>0.6505854941296264</v>
      </c>
      <c r="L51">
        <f t="shared" si="3"/>
        <v>349.3391900970002</v>
      </c>
    </row>
    <row r="52" spans="1:12" ht="12.75">
      <c r="A52" s="43">
        <f t="shared" si="2"/>
        <v>1.880000000000001</v>
      </c>
      <c r="B52" s="43">
        <f t="shared" si="0"/>
        <v>0.02477542545335244</v>
      </c>
      <c r="C52" s="43">
        <f t="shared" si="1"/>
        <v>0.8289159620733871</v>
      </c>
      <c r="J52" s="43">
        <f t="shared" si="6"/>
        <v>470</v>
      </c>
      <c r="K52" s="43">
        <f t="shared" si="5"/>
        <v>0.1764613605849516</v>
      </c>
      <c r="L52">
        <f t="shared" si="3"/>
        <v>462.6245569118766</v>
      </c>
    </row>
    <row r="53" spans="1:12" ht="12.75">
      <c r="A53" s="43">
        <f t="shared" si="2"/>
        <v>1.920000000000001</v>
      </c>
      <c r="B53" s="43">
        <f t="shared" si="0"/>
        <v>-0.1743267812229849</v>
      </c>
      <c r="C53" s="43">
        <f t="shared" si="1"/>
        <v>0.642048261896357</v>
      </c>
      <c r="J53" s="43">
        <f t="shared" si="6"/>
        <v>480</v>
      </c>
      <c r="K53" s="43">
        <f t="shared" si="5"/>
        <v>-0.3462535712056948</v>
      </c>
      <c r="L53">
        <f t="shared" si="3"/>
        <v>450.3076617203515</v>
      </c>
    </row>
    <row r="54" spans="1:12" ht="12.75">
      <c r="A54" s="43">
        <f t="shared" si="2"/>
        <v>1.960000000000001</v>
      </c>
      <c r="B54" s="43">
        <f t="shared" si="0"/>
        <v>-0.3664791292519334</v>
      </c>
      <c r="C54" s="43">
        <f t="shared" si="1"/>
        <v>0.40517198543355554</v>
      </c>
      <c r="J54" s="43">
        <f t="shared" si="6"/>
        <v>490</v>
      </c>
      <c r="K54" s="43">
        <f t="shared" si="5"/>
        <v>-0.7736233386803076</v>
      </c>
      <c r="L54">
        <f t="shared" si="3"/>
        <v>310.4864149311159</v>
      </c>
    </row>
    <row r="55" spans="1:12" ht="12.75">
      <c r="A55" s="43">
        <f aca="true" t="shared" si="7" ref="A55:A74">A54+$B$3</f>
        <v>2.000000000000001</v>
      </c>
      <c r="B55" s="43">
        <f t="shared" si="0"/>
        <v>-0.5440211108893728</v>
      </c>
      <c r="C55" s="43">
        <f aca="true" t="shared" si="8" ref="C55:C74">COS($B$2*A55)</f>
        <v>0.13673721820782656</v>
      </c>
      <c r="J55" s="43">
        <f t="shared" si="6"/>
        <v>500</v>
      </c>
      <c r="K55" s="43">
        <f t="shared" si="5"/>
        <v>-0.9879664387667768</v>
      </c>
      <c r="L55">
        <f t="shared" si="3"/>
        <v>77.33420309037352</v>
      </c>
    </row>
    <row r="56" spans="1:12" ht="12.75">
      <c r="A56" s="43">
        <f t="shared" si="7"/>
        <v>2.040000000000001</v>
      </c>
      <c r="B56" s="43">
        <f t="shared" si="0"/>
        <v>-0.6998746875935462</v>
      </c>
      <c r="C56" s="43">
        <f t="shared" si="8"/>
        <v>-0.14234789107731893</v>
      </c>
      <c r="J56" s="43">
        <f t="shared" si="6"/>
        <v>510</v>
      </c>
      <c r="K56" s="43">
        <f t="shared" si="5"/>
        <v>-0.9302608719905847</v>
      </c>
      <c r="L56">
        <f t="shared" si="3"/>
        <v>-187.118374518022</v>
      </c>
    </row>
    <row r="57" spans="1:12" ht="12.75">
      <c r="A57" s="43">
        <f t="shared" si="7"/>
        <v>2.080000000000001</v>
      </c>
      <c r="B57" s="43">
        <f t="shared" si="0"/>
        <v>-0.8278264690856567</v>
      </c>
      <c r="C57" s="43">
        <f t="shared" si="8"/>
        <v>-0.4103456479116799</v>
      </c>
      <c r="J57" s="43">
        <f t="shared" si="6"/>
        <v>520</v>
      </c>
      <c r="K57" s="43">
        <f t="shared" si="5"/>
        <v>-0.6163965733697802</v>
      </c>
      <c r="L57">
        <f t="shared" si="3"/>
        <v>-409.4666573446407</v>
      </c>
    </row>
    <row r="58" spans="1:12" ht="12.75">
      <c r="A58" s="43">
        <f t="shared" si="7"/>
        <v>2.120000000000001</v>
      </c>
      <c r="B58" s="43">
        <f t="shared" si="0"/>
        <v>-0.9227754216128087</v>
      </c>
      <c r="C58" s="43">
        <f t="shared" si="8"/>
        <v>-0.6463819419480361</v>
      </c>
      <c r="J58" s="43">
        <f t="shared" si="6"/>
        <v>530</v>
      </c>
      <c r="K58" s="43">
        <f t="shared" si="5"/>
        <v>-0.13279992406985822</v>
      </c>
      <c r="L58">
        <f t="shared" si="3"/>
        <v>-525.305718804699</v>
      </c>
    </row>
    <row r="59" spans="1:12" ht="12.75">
      <c r="A59" s="43">
        <f t="shared" si="7"/>
        <v>2.160000000000001</v>
      </c>
      <c r="B59" s="43">
        <f t="shared" si="0"/>
        <v>-0.9809362300664922</v>
      </c>
      <c r="C59" s="43">
        <f t="shared" si="8"/>
        <v>-0.8320721131583941</v>
      </c>
      <c r="J59" s="43">
        <f>J58+$K$3</f>
        <v>540</v>
      </c>
      <c r="K59" s="43">
        <f>SIN($K$1*J59)</f>
        <v>0.38736481184215976</v>
      </c>
      <c r="L59">
        <f t="shared" si="3"/>
        <v>-497.8403191210571</v>
      </c>
    </row>
    <row r="60" spans="1:12" ht="12.75">
      <c r="A60" s="43">
        <f t="shared" si="7"/>
        <v>2.200000000000001</v>
      </c>
      <c r="B60" s="43">
        <f t="shared" si="0"/>
        <v>-0.9999902065507035</v>
      </c>
      <c r="C60" s="43">
        <f t="shared" si="8"/>
        <v>-0.9529529168871824</v>
      </c>
      <c r="J60" s="43">
        <f aca="true" t="shared" si="9" ref="J60:J82">J59+$K$3</f>
        <v>550</v>
      </c>
      <c r="K60" s="43">
        <f t="shared" si="5"/>
        <v>0.8008638994931824</v>
      </c>
      <c r="L60">
        <f t="shared" si="3"/>
        <v>-329.3655216970859</v>
      </c>
    </row>
    <row r="61" spans="1:12" ht="12.75">
      <c r="A61" s="43">
        <f t="shared" si="7"/>
        <v>2.240000000000001</v>
      </c>
      <c r="B61" s="43">
        <f t="shared" si="0"/>
        <v>-0.979177729151316</v>
      </c>
      <c r="C61" s="43">
        <f t="shared" si="8"/>
        <v>-0.9996090532986839</v>
      </c>
      <c r="J61" s="43">
        <f t="shared" si="9"/>
        <v>560</v>
      </c>
      <c r="K61" s="43">
        <f t="shared" si="5"/>
        <v>0.9938352974915965</v>
      </c>
      <c r="L61">
        <f t="shared" si="3"/>
        <v>-62.08529212132404</v>
      </c>
    </row>
    <row r="62" spans="1:12" ht="12.75">
      <c r="A62" s="43">
        <f t="shared" si="7"/>
        <v>2.280000000000001</v>
      </c>
      <c r="B62" s="43">
        <f t="shared" si="0"/>
        <v>-0.9193285256646736</v>
      </c>
      <c r="C62" s="43">
        <f t="shared" si="8"/>
        <v>-0.9684065168275803</v>
      </c>
      <c r="J62" s="43">
        <f t="shared" si="9"/>
        <v>570</v>
      </c>
      <c r="K62" s="43">
        <f t="shared" si="5"/>
        <v>0.9131419664521142</v>
      </c>
      <c r="L62">
        <f t="shared" si="3"/>
        <v>232.35576447309958</v>
      </c>
    </row>
    <row r="63" spans="1:12" ht="12.75">
      <c r="A63" s="43">
        <f t="shared" si="7"/>
        <v>2.320000000000001</v>
      </c>
      <c r="B63" s="43">
        <f t="shared" si="0"/>
        <v>-0.8228285949687058</v>
      </c>
      <c r="C63" s="43">
        <f t="shared" si="8"/>
        <v>-0.8617756456867899</v>
      </c>
      <c r="J63" s="43">
        <f t="shared" si="9"/>
        <v>580</v>
      </c>
      <c r="K63" s="43">
        <f t="shared" si="5"/>
        <v>0.5810038040074941</v>
      </c>
      <c r="L63">
        <f t="shared" si="3"/>
        <v>472.0624880466309</v>
      </c>
    </row>
    <row r="64" spans="1:12" ht="12.75">
      <c r="A64" s="43">
        <f t="shared" si="7"/>
        <v>2.360000000000001</v>
      </c>
      <c r="B64" s="43">
        <f t="shared" si="0"/>
        <v>-0.6935250847771185</v>
      </c>
      <c r="C64" s="43">
        <f t="shared" si="8"/>
        <v>-0.6880218249545501</v>
      </c>
      <c r="J64" s="43">
        <f t="shared" si="9"/>
        <v>590</v>
      </c>
      <c r="K64" s="43">
        <f t="shared" si="5"/>
        <v>0.0888791236810794</v>
      </c>
      <c r="L64">
        <f t="shared" si="3"/>
        <v>587.6650274843478</v>
      </c>
    </row>
    <row r="65" spans="1:12" ht="12.75">
      <c r="A65" s="43">
        <f t="shared" si="7"/>
        <v>2.4000000000000012</v>
      </c>
      <c r="B65" s="43">
        <f t="shared" si="0"/>
        <v>-0.5365729180004289</v>
      </c>
      <c r="C65" s="43">
        <f t="shared" si="8"/>
        <v>-0.4606785874113562</v>
      </c>
      <c r="J65" s="43">
        <f t="shared" si="9"/>
        <v>600</v>
      </c>
      <c r="K65" s="43">
        <f t="shared" si="5"/>
        <v>-0.4277195126023221</v>
      </c>
      <c r="L65">
        <f t="shared" si="3"/>
        <v>542.3469062086771</v>
      </c>
    </row>
    <row r="66" spans="1:12" ht="12.75">
      <c r="A66" s="43">
        <f t="shared" si="7"/>
        <v>2.4400000000000013</v>
      </c>
      <c r="B66" s="43">
        <f t="shared" si="0"/>
        <v>-0.3582292822368221</v>
      </c>
      <c r="C66" s="43">
        <f t="shared" si="8"/>
        <v>-0.19745349853546254</v>
      </c>
      <c r="J66" s="43">
        <f t="shared" si="9"/>
        <v>610</v>
      </c>
      <c r="K66" s="43">
        <f t="shared" si="5"/>
        <v>-0.8265403392064238</v>
      </c>
      <c r="L66">
        <f t="shared" si="3"/>
        <v>343.355268312533</v>
      </c>
    </row>
    <row r="67" spans="1:12" ht="12.75">
      <c r="A67" s="43">
        <f t="shared" si="7"/>
        <v>2.4800000000000013</v>
      </c>
      <c r="B67" s="43">
        <f t="shared" si="0"/>
        <v>-0.16560417544830414</v>
      </c>
      <c r="C67" s="43">
        <f t="shared" si="8"/>
        <v>0.0811510702493681</v>
      </c>
      <c r="J67" s="43">
        <f t="shared" si="9"/>
        <v>620</v>
      </c>
      <c r="K67" s="43">
        <f t="shared" si="5"/>
        <v>-0.9977631538072042</v>
      </c>
      <c r="L67">
        <f t="shared" si="3"/>
        <v>41.44591674661344</v>
      </c>
    </row>
    <row r="68" spans="1:12" ht="12.75">
      <c r="A68" s="43">
        <f t="shared" si="7"/>
        <v>2.5200000000000014</v>
      </c>
      <c r="B68" s="43">
        <f t="shared" si="0"/>
        <v>0.033623047221143794</v>
      </c>
      <c r="C68" s="43">
        <f t="shared" si="8"/>
        <v>0.3534348533112484</v>
      </c>
      <c r="J68" s="43">
        <f t="shared" si="9"/>
        <v>630</v>
      </c>
      <c r="K68" s="43">
        <f t="shared" si="5"/>
        <v>-0.8942396559960387</v>
      </c>
      <c r="L68">
        <f t="shared" si="3"/>
        <v>-281.98073551386074</v>
      </c>
    </row>
    <row r="69" spans="1:12" ht="12.75">
      <c r="A69" s="43">
        <f t="shared" si="7"/>
        <v>2.5600000000000014</v>
      </c>
      <c r="B69" s="43">
        <f aca="true" t="shared" si="10" ref="B69:B132">SIN($B$1*A69)</f>
        <v>0.23150982510154586</v>
      </c>
      <c r="C69" s="43">
        <f t="shared" si="8"/>
        <v>0.598189905477325</v>
      </c>
      <c r="J69" s="43">
        <f t="shared" si="9"/>
        <v>640</v>
      </c>
      <c r="K69" s="43">
        <f t="shared" si="5"/>
        <v>-0.5444763096196568</v>
      </c>
      <c r="L69">
        <f t="shared" si="3"/>
        <v>-536.8167811912257</v>
      </c>
    </row>
    <row r="70" spans="1:12" ht="12.75">
      <c r="A70" s="43">
        <f t="shared" si="7"/>
        <v>2.6000000000000014</v>
      </c>
      <c r="B70" s="43">
        <f t="shared" si="10"/>
        <v>0.42016703682664736</v>
      </c>
      <c r="C70" s="43">
        <f t="shared" si="8"/>
        <v>0.7963524702919296</v>
      </c>
      <c r="J70" s="43">
        <f t="shared" si="9"/>
        <v>650</v>
      </c>
      <c r="K70" s="43">
        <f t="shared" si="5"/>
        <v>-0.044784738601125876</v>
      </c>
      <c r="L70">
        <f aca="true" t="shared" si="11" ref="L70:L133">J70*COS($K$2*J70)</f>
        <v>-649.3478291617761</v>
      </c>
    </row>
    <row r="71" spans="1:12" ht="12.75">
      <c r="A71" s="43">
        <f t="shared" si="7"/>
        <v>2.6400000000000015</v>
      </c>
      <c r="B71" s="43">
        <f t="shared" si="10"/>
        <v>0.5920735147072287</v>
      </c>
      <c r="C71" s="43">
        <f t="shared" si="8"/>
        <v>0.9324878392952257</v>
      </c>
      <c r="J71" s="43">
        <f t="shared" si="9"/>
        <v>660</v>
      </c>
      <c r="K71" s="43">
        <f aca="true" t="shared" si="12" ref="K71:K82">SIN($K$1*J71)</f>
        <v>0.46723885904721363</v>
      </c>
      <c r="L71">
        <f t="shared" si="11"/>
        <v>-583.5265433967251</v>
      </c>
    </row>
    <row r="72" spans="1:12" ht="12.75">
      <c r="A72" s="43">
        <f t="shared" si="7"/>
        <v>2.6800000000000015</v>
      </c>
      <c r="B72" s="43">
        <f t="shared" si="10"/>
        <v>0.7403758899524534</v>
      </c>
      <c r="C72" s="43">
        <f t="shared" si="8"/>
        <v>0.9959925479347437</v>
      </c>
      <c r="J72" s="43">
        <f t="shared" si="9"/>
        <v>670</v>
      </c>
      <c r="K72" s="43">
        <f t="shared" si="12"/>
        <v>0.8506025106462807</v>
      </c>
      <c r="L72">
        <f t="shared" si="11"/>
        <v>-352.29219845355556</v>
      </c>
    </row>
    <row r="73" spans="1:12" ht="12.75">
      <c r="A73" s="43">
        <f t="shared" si="7"/>
        <v>2.7200000000000015</v>
      </c>
      <c r="B73" s="43">
        <f t="shared" si="10"/>
        <v>0.8591618148565003</v>
      </c>
      <c r="C73" s="43">
        <f t="shared" si="8"/>
        <v>0.9819202701241475</v>
      </c>
      <c r="J73" s="43">
        <f t="shared" si="9"/>
        <v>680</v>
      </c>
      <c r="K73" s="43">
        <f t="shared" si="12"/>
        <v>0.9997423364439331</v>
      </c>
      <c r="L73">
        <f t="shared" si="11"/>
        <v>-15.435561463053416</v>
      </c>
    </row>
    <row r="74" spans="1:12" ht="12.75">
      <c r="A74" s="43">
        <f t="shared" si="7"/>
        <v>2.7600000000000016</v>
      </c>
      <c r="B74" s="43">
        <f t="shared" si="10"/>
        <v>0.9436956694441072</v>
      </c>
      <c r="C74" s="43">
        <f t="shared" si="8"/>
        <v>0.8913670832460424</v>
      </c>
      <c r="J74" s="43">
        <f t="shared" si="9"/>
        <v>690</v>
      </c>
      <c r="K74" s="43">
        <f t="shared" si="12"/>
        <v>0.8735908576348927</v>
      </c>
      <c r="L74">
        <f t="shared" si="11"/>
        <v>335.7961499284206</v>
      </c>
    </row>
    <row r="75" spans="1:12" ht="12.75">
      <c r="A75" s="43">
        <f aca="true" t="shared" si="13" ref="A75:A116">A74+$B$3</f>
        <v>2.8000000000000016</v>
      </c>
      <c r="B75" s="43">
        <f t="shared" si="10"/>
        <v>0.9906073556948712</v>
      </c>
      <c r="C75" s="43">
        <f aca="true" t="shared" si="14" ref="C75:C116">COS($B$2*A75)</f>
        <v>0.7313860956454894</v>
      </c>
      <c r="J75" s="43">
        <f t="shared" si="9"/>
        <v>700</v>
      </c>
      <c r="K75" s="43">
        <f t="shared" si="12"/>
        <v>0.5068854299491696</v>
      </c>
      <c r="L75">
        <f t="shared" si="11"/>
        <v>603.4094040065752</v>
      </c>
    </row>
    <row r="76" spans="1:12" ht="12.75">
      <c r="A76" s="43">
        <f t="shared" si="13"/>
        <v>2.8400000000000016</v>
      </c>
      <c r="B76" s="43">
        <f t="shared" si="10"/>
        <v>0.9980266527163612</v>
      </c>
      <c r="C76" s="43">
        <f t="shared" si="14"/>
        <v>0.5144380862039187</v>
      </c>
      <c r="J76" s="43">
        <f t="shared" si="9"/>
        <v>710</v>
      </c>
      <c r="K76" s="43">
        <f t="shared" si="12"/>
        <v>0.000602887030758785</v>
      </c>
      <c r="L76">
        <f t="shared" si="11"/>
        <v>709.9998709671543</v>
      </c>
    </row>
    <row r="77" spans="1:12" ht="12.75">
      <c r="A77" s="43">
        <f t="shared" si="13"/>
        <v>2.8800000000000017</v>
      </c>
      <c r="B77" s="43">
        <f t="shared" si="10"/>
        <v>0.9656577765492752</v>
      </c>
      <c r="C77" s="43">
        <f t="shared" si="14"/>
        <v>0.25742094519543046</v>
      </c>
      <c r="J77" s="43">
        <f t="shared" si="9"/>
        <v>720</v>
      </c>
      <c r="K77" s="43">
        <f t="shared" si="12"/>
        <v>-0.505845668220208</v>
      </c>
      <c r="L77">
        <f t="shared" si="11"/>
        <v>621.0892777325769</v>
      </c>
    </row>
    <row r="78" spans="1:12" ht="12.75">
      <c r="A78" s="43">
        <f t="shared" si="13"/>
        <v>2.9200000000000017</v>
      </c>
      <c r="B78" s="43">
        <f t="shared" si="10"/>
        <v>0.8947911721405002</v>
      </c>
      <c r="C78" s="43">
        <f t="shared" si="14"/>
        <v>-0.019646487573584222</v>
      </c>
      <c r="J78" s="43">
        <f t="shared" si="9"/>
        <v>730</v>
      </c>
      <c r="K78" s="43">
        <f t="shared" si="12"/>
        <v>-0.8730034193732783</v>
      </c>
      <c r="L78">
        <f t="shared" si="11"/>
        <v>356.031282839683</v>
      </c>
    </row>
    <row r="79" spans="1:12" ht="12.75">
      <c r="A79" s="43">
        <f t="shared" si="13"/>
        <v>2.9600000000000017</v>
      </c>
      <c r="B79" s="43">
        <f t="shared" si="10"/>
        <v>0.7882520673753118</v>
      </c>
      <c r="C79" s="43">
        <f t="shared" si="14"/>
        <v>-0.29518367264802664</v>
      </c>
      <c r="J79" s="43">
        <f t="shared" si="9"/>
        <v>740</v>
      </c>
      <c r="K79" s="43">
        <f t="shared" si="12"/>
        <v>-0.9997689799743066</v>
      </c>
      <c r="L79">
        <f t="shared" si="11"/>
        <v>-15.90546782051035</v>
      </c>
    </row>
    <row r="80" spans="1:12" ht="12.75">
      <c r="A80" s="43">
        <f t="shared" si="13"/>
        <v>3.0000000000000018</v>
      </c>
      <c r="B80" s="43">
        <f t="shared" si="10"/>
        <v>0.6502878401571102</v>
      </c>
      <c r="C80" s="43">
        <f t="shared" si="14"/>
        <v>-0.5477292602242803</v>
      </c>
      <c r="J80" s="43">
        <f t="shared" si="9"/>
        <v>750</v>
      </c>
      <c r="K80" s="43">
        <f t="shared" si="12"/>
        <v>-0.851235899346026</v>
      </c>
      <c r="L80">
        <f t="shared" si="11"/>
        <v>-393.5874261981909</v>
      </c>
    </row>
    <row r="81" spans="1:12" ht="12.75">
      <c r="A81" s="43">
        <f t="shared" si="13"/>
        <v>3.040000000000002</v>
      </c>
      <c r="B81" s="43">
        <f t="shared" si="10"/>
        <v>0.4863986888537904</v>
      </c>
      <c r="C81" s="43">
        <f t="shared" si="14"/>
        <v>-0.7576126958729308</v>
      </c>
      <c r="J81" s="43">
        <f t="shared" si="9"/>
        <v>760</v>
      </c>
      <c r="K81" s="43">
        <f t="shared" si="12"/>
        <v>-0.4683045815754085</v>
      </c>
      <c r="L81">
        <f t="shared" si="11"/>
        <v>-671.5109954293214</v>
      </c>
    </row>
    <row r="82" spans="1:12" ht="12.75">
      <c r="A82" s="43">
        <f t="shared" si="13"/>
        <v>3.080000000000002</v>
      </c>
      <c r="B82" s="43">
        <f t="shared" si="10"/>
        <v>0.3031183567456938</v>
      </c>
      <c r="C82" s="43">
        <f t="shared" si="14"/>
        <v>-0.9084863427796508</v>
      </c>
      <c r="J82" s="43">
        <f t="shared" si="9"/>
        <v>770</v>
      </c>
      <c r="K82" s="43">
        <f t="shared" si="12"/>
        <v>0.04358014200350211</v>
      </c>
      <c r="L82">
        <f t="shared" si="11"/>
        <v>-769.2684494102756</v>
      </c>
    </row>
    <row r="83" spans="1:12" ht="12.75">
      <c r="A83" s="43">
        <f t="shared" si="13"/>
        <v>3.120000000000002</v>
      </c>
      <c r="B83" s="43">
        <f t="shared" si="10"/>
        <v>0.10775365229943523</v>
      </c>
      <c r="C83" s="43">
        <f t="shared" si="14"/>
        <v>-0.9885987848459618</v>
      </c>
      <c r="J83" s="43">
        <f>J82+$K$3</f>
        <v>780</v>
      </c>
      <c r="K83" s="43">
        <f>SIN($K$1*J83)</f>
        <v>0.5434645393886026</v>
      </c>
      <c r="L83">
        <f t="shared" si="11"/>
        <v>-654.7570584037016</v>
      </c>
    </row>
    <row r="84" spans="1:12" ht="12.75">
      <c r="A84" s="43">
        <f t="shared" si="13"/>
        <v>3.160000000000002</v>
      </c>
      <c r="B84" s="43">
        <f t="shared" si="10"/>
        <v>-0.09190685022769049</v>
      </c>
      <c r="C84" s="43">
        <f t="shared" si="14"/>
        <v>-0.9917101341876118</v>
      </c>
      <c r="J84" s="43">
        <f aca="true" t="shared" si="15" ref="J84:J109">J83+$K$3</f>
        <v>790</v>
      </c>
      <c r="K84" s="43">
        <f aca="true" t="shared" si="16" ref="K84:K109">SIN($K$1*J84)</f>
        <v>0.8936993154643487</v>
      </c>
      <c r="L84">
        <f t="shared" si="11"/>
        <v>-354.4464516417282</v>
      </c>
    </row>
    <row r="85" spans="1:12" ht="12.75">
      <c r="A85" s="43">
        <f t="shared" si="13"/>
        <v>3.200000000000002</v>
      </c>
      <c r="B85" s="43">
        <f t="shared" si="10"/>
        <v>-0.2879033166650755</v>
      </c>
      <c r="C85" s="43">
        <f t="shared" si="14"/>
        <v>-0.9175780505318556</v>
      </c>
      <c r="J85" s="43">
        <f t="shared" si="15"/>
        <v>800</v>
      </c>
      <c r="K85" s="43">
        <f t="shared" si="16"/>
        <v>0.9978430323623818</v>
      </c>
      <c r="L85">
        <f t="shared" si="11"/>
        <v>52.516102008258514</v>
      </c>
    </row>
    <row r="86" spans="1:12" ht="12.75">
      <c r="A86" s="43">
        <f t="shared" si="13"/>
        <v>3.240000000000002</v>
      </c>
      <c r="B86" s="43">
        <f t="shared" si="10"/>
        <v>-0.47242198639847555</v>
      </c>
      <c r="C86" s="43">
        <f t="shared" si="14"/>
        <v>-0.771976616888858</v>
      </c>
      <c r="J86" s="43">
        <f t="shared" si="15"/>
        <v>810</v>
      </c>
      <c r="K86" s="43">
        <f t="shared" si="16"/>
        <v>0.8272184413093554</v>
      </c>
      <c r="L86">
        <f t="shared" si="11"/>
        <v>455.1231718993227</v>
      </c>
    </row>
    <row r="87" spans="1:12" ht="12.75">
      <c r="A87" s="43">
        <f t="shared" si="13"/>
        <v>3.280000000000002</v>
      </c>
      <c r="B87" s="43">
        <f t="shared" si="10"/>
        <v>-0.6381066823479556</v>
      </c>
      <c r="C87" s="43">
        <f t="shared" si="14"/>
        <v>-0.566246601287719</v>
      </c>
      <c r="J87" s="43">
        <f t="shared" si="15"/>
        <v>820</v>
      </c>
      <c r="K87" s="43">
        <f t="shared" si="16"/>
        <v>0.4288091145285361</v>
      </c>
      <c r="L87">
        <f t="shared" si="11"/>
        <v>740.7839986076054</v>
      </c>
    </row>
    <row r="88" spans="1:12" ht="12.75">
      <c r="A88" s="43">
        <f t="shared" si="13"/>
        <v>3.320000000000002</v>
      </c>
      <c r="B88" s="43">
        <f t="shared" si="10"/>
        <v>-0.778352078534303</v>
      </c>
      <c r="C88" s="43">
        <f t="shared" si="14"/>
        <v>-0.31641213429624787</v>
      </c>
      <c r="J88" s="43">
        <f t="shared" si="15"/>
        <v>830</v>
      </c>
      <c r="K88" s="43">
        <f t="shared" si="16"/>
        <v>-0.08767805717550023</v>
      </c>
      <c r="L88">
        <f t="shared" si="11"/>
        <v>826.8035567206593</v>
      </c>
    </row>
    <row r="89" spans="1:12" ht="12.75">
      <c r="A89" s="43">
        <f t="shared" si="13"/>
        <v>3.360000000000002</v>
      </c>
      <c r="B89" s="43">
        <f t="shared" si="10"/>
        <v>-0.8875670335815095</v>
      </c>
      <c r="C89" s="43">
        <f t="shared" si="14"/>
        <v>-0.04193260353813846</v>
      </c>
      <c r="J89" s="43">
        <f t="shared" si="15"/>
        <v>840</v>
      </c>
      <c r="K89" s="43">
        <f t="shared" si="16"/>
        <v>-0.5800220013044409</v>
      </c>
      <c r="L89">
        <f t="shared" si="11"/>
        <v>684.264679549346</v>
      </c>
    </row>
    <row r="90" spans="1:12" ht="12.75">
      <c r="A90" s="43">
        <f t="shared" si="13"/>
        <v>3.400000000000002</v>
      </c>
      <c r="B90" s="43">
        <f t="shared" si="10"/>
        <v>-0.9613974918795598</v>
      </c>
      <c r="C90" s="43">
        <f t="shared" si="14"/>
        <v>0.2358130209505364</v>
      </c>
      <c r="J90" s="43">
        <f t="shared" si="15"/>
        <v>850</v>
      </c>
      <c r="K90" s="43">
        <f t="shared" si="16"/>
        <v>-0.9126497789582819</v>
      </c>
      <c r="L90">
        <f t="shared" si="11"/>
        <v>347.43107265894605</v>
      </c>
    </row>
    <row r="91" spans="1:12" ht="12.75">
      <c r="A91" s="43">
        <f t="shared" si="13"/>
        <v>3.440000000000002</v>
      </c>
      <c r="B91" s="43">
        <f t="shared" si="10"/>
        <v>-0.996900066041597</v>
      </c>
      <c r="C91" s="43">
        <f t="shared" si="14"/>
        <v>0.4951913759561479</v>
      </c>
      <c r="J91" s="43">
        <f t="shared" si="15"/>
        <v>860</v>
      </c>
      <c r="K91" s="43">
        <f t="shared" si="16"/>
        <v>-0.9939682550653784</v>
      </c>
      <c r="L91">
        <f t="shared" si="11"/>
        <v>-94.31462781203847</v>
      </c>
    </row>
    <row r="92" spans="1:12" ht="12.75">
      <c r="A92" s="43">
        <f t="shared" si="13"/>
        <v>3.480000000000002</v>
      </c>
      <c r="B92" s="43">
        <f t="shared" si="10"/>
        <v>-0.9926593804706314</v>
      </c>
      <c r="C92" s="43">
        <f t="shared" si="14"/>
        <v>0.7159997087839597</v>
      </c>
      <c r="J92" s="43">
        <f t="shared" si="15"/>
        <v>870</v>
      </c>
      <c r="K92" s="43">
        <f t="shared" si="16"/>
        <v>-0.8015853906371863</v>
      </c>
      <c r="L92">
        <f t="shared" si="11"/>
        <v>-520.1558671035439</v>
      </c>
    </row>
    <row r="93" spans="1:12" ht="12.75">
      <c r="A93" s="43">
        <f t="shared" si="13"/>
        <v>3.5200000000000022</v>
      </c>
      <c r="B93" s="43">
        <f t="shared" si="10"/>
        <v>-0.9488444979181206</v>
      </c>
      <c r="C93" s="43">
        <f t="shared" si="14"/>
        <v>0.8810394519553603</v>
      </c>
      <c r="J93" s="43">
        <f t="shared" si="15"/>
        <v>880</v>
      </c>
      <c r="K93" s="43">
        <f t="shared" si="16"/>
        <v>-0.38847616512770367</v>
      </c>
      <c r="L93">
        <f t="shared" si="11"/>
        <v>-810.8837196617466</v>
      </c>
    </row>
    <row r="94" spans="1:12" ht="12.75">
      <c r="A94" s="43">
        <f t="shared" si="13"/>
        <v>3.5600000000000023</v>
      </c>
      <c r="B94" s="43">
        <f t="shared" si="10"/>
        <v>-0.8672021794855761</v>
      </c>
      <c r="C94" s="43">
        <f t="shared" si="14"/>
        <v>0.9774558045521201</v>
      </c>
      <c r="J94" s="43">
        <f t="shared" si="15"/>
        <v>890</v>
      </c>
      <c r="K94" s="43">
        <f t="shared" si="16"/>
        <v>0.13160473339005518</v>
      </c>
      <c r="L94">
        <f t="shared" si="11"/>
        <v>-882.2590219349906</v>
      </c>
    </row>
    <row r="95" spans="1:12" ht="12.75">
      <c r="A95" s="43">
        <f t="shared" si="13"/>
        <v>3.6000000000000023</v>
      </c>
      <c r="B95" s="43">
        <f t="shared" si="10"/>
        <v>-0.7509872467716691</v>
      </c>
      <c r="C95" s="43">
        <f t="shared" si="14"/>
        <v>0.9977389813911293</v>
      </c>
      <c r="J95" s="43">
        <f t="shared" si="15"/>
        <v>900</v>
      </c>
      <c r="K95" s="43">
        <f t="shared" si="16"/>
        <v>0.6154466556969711</v>
      </c>
      <c r="L95">
        <f t="shared" si="11"/>
        <v>-709.3606877555629</v>
      </c>
    </row>
    <row r="96" spans="1:12" ht="12.75">
      <c r="A96" s="43">
        <f t="shared" si="13"/>
        <v>3.6400000000000023</v>
      </c>
      <c r="B96" s="43">
        <f t="shared" si="10"/>
        <v>-0.6048328224062757</v>
      </c>
      <c r="C96" s="43">
        <f t="shared" si="14"/>
        <v>0.9403091436090669</v>
      </c>
      <c r="J96" s="43">
        <f t="shared" si="15"/>
        <v>910</v>
      </c>
      <c r="K96" s="43">
        <f t="shared" si="16"/>
        <v>0.9298177987976219</v>
      </c>
      <c r="L96">
        <f t="shared" si="11"/>
        <v>-334.8983738785781</v>
      </c>
    </row>
    <row r="97" spans="1:12" ht="12.75">
      <c r="A97" s="43">
        <f t="shared" si="13"/>
        <v>3.6800000000000024</v>
      </c>
      <c r="B97" s="43">
        <f t="shared" si="10"/>
        <v>-0.43456562207188393</v>
      </c>
      <c r="C97" s="43">
        <f t="shared" si="14"/>
        <v>0.8096394509265472</v>
      </c>
      <c r="J97" s="43">
        <f t="shared" si="15"/>
        <v>920</v>
      </c>
      <c r="K97" s="43">
        <f t="shared" si="16"/>
        <v>0.9881522156873929</v>
      </c>
      <c r="L97">
        <f t="shared" si="11"/>
        <v>141.19886728372208</v>
      </c>
    </row>
    <row r="98" spans="1:12" ht="12.75">
      <c r="A98" s="43">
        <f t="shared" si="13"/>
        <v>3.7200000000000024</v>
      </c>
      <c r="B98" s="43">
        <f t="shared" si="10"/>
        <v>-0.24697366173661056</v>
      </c>
      <c r="C98" s="43">
        <f t="shared" si="14"/>
        <v>0.6159076511587409</v>
      </c>
      <c r="J98" s="43">
        <f t="shared" si="15"/>
        <v>930</v>
      </c>
      <c r="K98" s="43">
        <f t="shared" si="16"/>
        <v>0.7743868097626357</v>
      </c>
      <c r="L98">
        <f t="shared" si="11"/>
        <v>588.4225964915847</v>
      </c>
    </row>
    <row r="99" spans="1:12" ht="12.75">
      <c r="A99" s="43">
        <f t="shared" si="13"/>
        <v>3.7600000000000025</v>
      </c>
      <c r="B99" s="43">
        <f t="shared" si="10"/>
        <v>-0.049535640878356775</v>
      </c>
      <c r="C99" s="43">
        <f t="shared" si="14"/>
        <v>0.3742033443600947</v>
      </c>
      <c r="J99" s="43">
        <f t="shared" si="15"/>
        <v>940</v>
      </c>
      <c r="K99" s="43">
        <f t="shared" si="16"/>
        <v>0.3473845053305537</v>
      </c>
      <c r="L99">
        <f t="shared" si="11"/>
        <v>881.4594098545545</v>
      </c>
    </row>
    <row r="100" spans="1:12" ht="12.75">
      <c r="A100" s="43">
        <f t="shared" si="13"/>
        <v>3.8000000000000025</v>
      </c>
      <c r="B100" s="43">
        <f t="shared" si="10"/>
        <v>0.1498772096629664</v>
      </c>
      <c r="C100" s="43">
        <f t="shared" si="14"/>
        <v>0.10335266710395673</v>
      </c>
      <c r="J100" s="43">
        <f t="shared" si="15"/>
        <v>950</v>
      </c>
      <c r="K100" s="43">
        <f t="shared" si="16"/>
        <v>-0.17527437998891982</v>
      </c>
      <c r="L100">
        <f t="shared" si="11"/>
        <v>935.2936436097748</v>
      </c>
    </row>
    <row r="101" spans="1:12" ht="12.75">
      <c r="A101" s="43">
        <f t="shared" si="13"/>
        <v>3.8400000000000025</v>
      </c>
      <c r="B101" s="43">
        <f t="shared" si="10"/>
        <v>0.3433149288199087</v>
      </c>
      <c r="C101" s="43">
        <f t="shared" si="14"/>
        <v>-0.1755480587917374</v>
      </c>
      <c r="J101" s="43">
        <f t="shared" si="15"/>
        <v>960</v>
      </c>
      <c r="K101" s="43">
        <f t="shared" si="16"/>
        <v>-0.6496693167164903</v>
      </c>
      <c r="L101">
        <f t="shared" si="11"/>
        <v>729.8082517004215</v>
      </c>
    </row>
    <row r="102" spans="1:12" ht="12.75">
      <c r="A102" s="43">
        <f t="shared" si="13"/>
        <v>3.8800000000000026</v>
      </c>
      <c r="B102" s="43">
        <f t="shared" si="10"/>
        <v>0.5230657651577085</v>
      </c>
      <c r="C102" s="43">
        <f t="shared" si="14"/>
        <v>-0.44077550027735296</v>
      </c>
      <c r="J102" s="43">
        <f t="shared" si="15"/>
        <v>970</v>
      </c>
      <c r="K102" s="43">
        <f t="shared" si="16"/>
        <v>-0.9451698451128284</v>
      </c>
      <c r="L102">
        <f t="shared" si="11"/>
        <v>316.7818091739627</v>
      </c>
    </row>
    <row r="103" spans="1:12" ht="12.75">
      <c r="A103" s="43">
        <f t="shared" si="13"/>
        <v>3.9200000000000026</v>
      </c>
      <c r="B103" s="43">
        <f t="shared" si="10"/>
        <v>0.6819636200681434</v>
      </c>
      <c r="C103" s="43">
        <f t="shared" si="14"/>
        <v>-0.6716713244396639</v>
      </c>
      <c r="J103" s="43">
        <f t="shared" si="15"/>
        <v>980</v>
      </c>
      <c r="K103" s="43">
        <f t="shared" si="16"/>
        <v>-0.9804062731995479</v>
      </c>
      <c r="L103">
        <f t="shared" si="11"/>
        <v>-193.04641749569723</v>
      </c>
    </row>
    <row r="104" spans="1:12" ht="12.75">
      <c r="A104" s="43">
        <f t="shared" si="13"/>
        <v>3.9600000000000026</v>
      </c>
      <c r="B104" s="43">
        <f t="shared" si="10"/>
        <v>0.8136737375071116</v>
      </c>
      <c r="C104" s="43">
        <f t="shared" si="14"/>
        <v>-0.8502512579429211</v>
      </c>
      <c r="J104" s="43">
        <f t="shared" si="15"/>
        <v>990</v>
      </c>
      <c r="K104" s="43">
        <f t="shared" si="16"/>
        <v>-0.7456758186655817</v>
      </c>
      <c r="L104">
        <f t="shared" si="11"/>
        <v>-659.6458282636311</v>
      </c>
    </row>
    <row r="105" spans="1:12" ht="12.75">
      <c r="A105" s="43">
        <f t="shared" si="13"/>
        <v>4.000000000000003</v>
      </c>
      <c r="B105" s="43">
        <f t="shared" si="10"/>
        <v>0.9129452507276334</v>
      </c>
      <c r="C105" s="43">
        <f t="shared" si="14"/>
        <v>-0.9626058663135714</v>
      </c>
      <c r="J105" s="43">
        <f t="shared" si="15"/>
        <v>1000</v>
      </c>
      <c r="K105" s="43">
        <f t="shared" si="16"/>
        <v>-0.305614388888252</v>
      </c>
      <c r="L105">
        <f t="shared" si="11"/>
        <v>-952.155368259015</v>
      </c>
    </row>
    <row r="106" spans="1:12" ht="12.75">
      <c r="A106" s="43">
        <f t="shared" si="13"/>
        <v>4.040000000000003</v>
      </c>
      <c r="B106" s="43">
        <f t="shared" si="10"/>
        <v>0.9758205177669786</v>
      </c>
      <c r="C106" s="43">
        <f t="shared" si="14"/>
        <v>-0.9999839475980977</v>
      </c>
      <c r="J106" s="43">
        <f t="shared" si="15"/>
        <v>1010</v>
      </c>
      <c r="K106" s="43">
        <f t="shared" si="16"/>
        <v>0.21860170830356743</v>
      </c>
      <c r="L106">
        <f t="shared" si="11"/>
        <v>-985.5723110551604</v>
      </c>
    </row>
    <row r="107" spans="1:12" ht="12.75">
      <c r="A107" s="43">
        <f t="shared" si="13"/>
        <v>4.080000000000003</v>
      </c>
      <c r="B107" s="43">
        <f t="shared" si="10"/>
        <v>0.9997929001426695</v>
      </c>
      <c r="C107" s="43">
        <f t="shared" si="14"/>
        <v>-0.9594741558116775</v>
      </c>
      <c r="J107" s="43">
        <f t="shared" si="15"/>
        <v>1020</v>
      </c>
      <c r="K107" s="43">
        <f t="shared" si="16"/>
        <v>0.682623146057239</v>
      </c>
      <c r="L107">
        <f t="shared" si="11"/>
        <v>-745.3859915116335</v>
      </c>
    </row>
    <row r="108" spans="1:12" ht="12.75">
      <c r="A108" s="43">
        <f t="shared" si="13"/>
        <v>4.120000000000003</v>
      </c>
      <c r="B108" s="43">
        <f t="shared" si="10"/>
        <v>0.9839066946186136</v>
      </c>
      <c r="C108" s="43">
        <f t="shared" si="14"/>
        <v>-0.8442317631248009</v>
      </c>
      <c r="J108" s="43">
        <f t="shared" si="15"/>
        <v>1030</v>
      </c>
      <c r="K108" s="43">
        <f t="shared" si="16"/>
        <v>0.9586759347075311</v>
      </c>
      <c r="L108">
        <f t="shared" si="11"/>
        <v>-293.03536604374466</v>
      </c>
    </row>
    <row r="109" spans="1:12" ht="12.75">
      <c r="A109" s="43">
        <f t="shared" si="13"/>
        <v>4.160000000000003</v>
      </c>
      <c r="B109" s="43">
        <f t="shared" si="10"/>
        <v>0.9287952340772351</v>
      </c>
      <c r="C109" s="43">
        <f t="shared" si="14"/>
        <v>-0.663232898479882</v>
      </c>
      <c r="J109" s="43">
        <f t="shared" si="15"/>
        <v>1040</v>
      </c>
      <c r="K109" s="43">
        <f t="shared" si="16"/>
        <v>0.9707455557554401</v>
      </c>
      <c r="L109">
        <f t="shared" si="11"/>
        <v>249.71494982302588</v>
      </c>
    </row>
    <row r="110" spans="1:12" ht="12.75">
      <c r="A110" s="43">
        <f t="shared" si="13"/>
        <v>4.200000000000003</v>
      </c>
      <c r="B110" s="43">
        <f t="shared" si="10"/>
        <v>0.8366556385360483</v>
      </c>
      <c r="C110" s="43">
        <f t="shared" si="14"/>
        <v>-0.4305754047766107</v>
      </c>
      <c r="J110" s="43">
        <f>J109+$K$3</f>
        <v>1050</v>
      </c>
      <c r="K110" s="43">
        <f>SIN($K$1*J110)</f>
        <v>0.7155084911270931</v>
      </c>
      <c r="L110">
        <f t="shared" si="11"/>
        <v>733.5342378071701</v>
      </c>
    </row>
    <row r="111" spans="1:12" ht="12.75">
      <c r="A111" s="43">
        <f t="shared" si="13"/>
        <v>4.240000000000003</v>
      </c>
      <c r="B111" s="43">
        <f t="shared" si="10"/>
        <v>0.7111612229059724</v>
      </c>
      <c r="C111" s="43">
        <f t="shared" si="14"/>
        <v>-0.16438077024696424</v>
      </c>
      <c r="J111" s="43">
        <f aca="true" t="shared" si="17" ref="J111:J141">J110+$K$3</f>
        <v>1060</v>
      </c>
      <c r="K111" s="43">
        <f aca="true" t="shared" si="18" ref="K111:K165">SIN($K$1*J111)</f>
        <v>0.2632473946065144</v>
      </c>
      <c r="L111">
        <f t="shared" si="11"/>
        <v>1022.6120619541247</v>
      </c>
    </row>
    <row r="112" spans="1:12" ht="12.75">
      <c r="A112" s="43">
        <f t="shared" si="13"/>
        <v>4.280000000000003</v>
      </c>
      <c r="B112" s="43">
        <f t="shared" si="10"/>
        <v>0.5573150535176497</v>
      </c>
      <c r="C112" s="43">
        <f t="shared" si="14"/>
        <v>0.11461733837749415</v>
      </c>
      <c r="J112" s="43">
        <f t="shared" si="17"/>
        <v>1070</v>
      </c>
      <c r="K112" s="43">
        <f t="shared" si="18"/>
        <v>-0.26150209822757225</v>
      </c>
      <c r="L112">
        <f t="shared" si="11"/>
        <v>1032.7671110117656</v>
      </c>
    </row>
    <row r="113" spans="1:12" ht="12.75">
      <c r="A113" s="43">
        <f t="shared" si="13"/>
        <v>4.320000000000003</v>
      </c>
      <c r="B113" s="43">
        <f t="shared" si="10"/>
        <v>0.381250491654927</v>
      </c>
      <c r="C113" s="43">
        <f t="shared" si="14"/>
        <v>0.38468800299175404</v>
      </c>
      <c r="J113" s="43">
        <f t="shared" si="17"/>
        <v>1080</v>
      </c>
      <c r="K113" s="43">
        <f t="shared" si="18"/>
        <v>-0.7142437834954409</v>
      </c>
      <c r="L113">
        <f t="shared" si="11"/>
        <v>755.8887655004144</v>
      </c>
    </row>
    <row r="114" spans="1:12" ht="12.75">
      <c r="A114" s="43">
        <f t="shared" si="13"/>
        <v>4.360000000000003</v>
      </c>
      <c r="B114" s="43">
        <f t="shared" si="10"/>
        <v>0.18998667579542378</v>
      </c>
      <c r="C114" s="43">
        <f t="shared" si="14"/>
        <v>0.6247956562787799</v>
      </c>
      <c r="J114" s="43">
        <f t="shared" si="17"/>
        <v>1090</v>
      </c>
      <c r="K114" s="43">
        <f t="shared" si="18"/>
        <v>-0.9703096896169824</v>
      </c>
      <c r="L114">
        <f t="shared" si="11"/>
        <v>263.6338144439616</v>
      </c>
    </row>
    <row r="115" spans="1:12" ht="12.75">
      <c r="A115" s="43">
        <f t="shared" si="13"/>
        <v>4.400000000000003</v>
      </c>
      <c r="B115" s="43">
        <f t="shared" si="10"/>
        <v>-0.008851309290418085</v>
      </c>
      <c r="C115" s="43">
        <f t="shared" si="14"/>
        <v>0.8162385236075826</v>
      </c>
      <c r="J115" s="43">
        <f t="shared" si="17"/>
        <v>1100</v>
      </c>
      <c r="K115" s="43">
        <f t="shared" si="18"/>
        <v>-0.9591889311452167</v>
      </c>
      <c r="L115">
        <f t="shared" si="11"/>
        <v>-311.0425681251376</v>
      </c>
    </row>
    <row r="116" spans="1:12" ht="12.75">
      <c r="A116" s="43">
        <f t="shared" si="13"/>
        <v>4.440000000000003</v>
      </c>
      <c r="B116" s="43">
        <f t="shared" si="10"/>
        <v>-0.20733642060677615</v>
      </c>
      <c r="C116" s="43">
        <f t="shared" si="14"/>
        <v>0.9441052878648623</v>
      </c>
      <c r="J116" s="43">
        <f t="shared" si="17"/>
        <v>1110</v>
      </c>
      <c r="K116" s="43">
        <f t="shared" si="18"/>
        <v>-0.6839437452149622</v>
      </c>
      <c r="L116">
        <f t="shared" si="11"/>
        <v>-809.7835739635238</v>
      </c>
    </row>
    <row r="117" spans="1:12" ht="12.75">
      <c r="A117" s="43">
        <f aca="true" t="shared" si="19" ref="A117:A162">A116+$B$3</f>
        <v>4.480000000000003</v>
      </c>
      <c r="B117" s="43">
        <f t="shared" si="10"/>
        <v>-0.3975556831214492</v>
      </c>
      <c r="C117" s="43">
        <f aca="true" t="shared" si="20" ref="C117:C162">COS($B$2*A117)</f>
        <v>0.9984365188733825</v>
      </c>
      <c r="J117" s="43">
        <f t="shared" si="17"/>
        <v>1120</v>
      </c>
      <c r="K117" s="43">
        <f t="shared" si="18"/>
        <v>-0.2203662670187455</v>
      </c>
      <c r="L117">
        <f t="shared" si="11"/>
        <v>-1092.4672607300704</v>
      </c>
    </row>
    <row r="118" spans="1:12" ht="12.75">
      <c r="A118" s="43">
        <f t="shared" si="19"/>
        <v>4.520000000000003</v>
      </c>
      <c r="B118" s="43">
        <f t="shared" si="10"/>
        <v>-0.5719256551095755</v>
      </c>
      <c r="C118" s="43">
        <f t="shared" si="20"/>
        <v>0.9750004046778148</v>
      </c>
      <c r="J118" s="43">
        <f t="shared" si="17"/>
        <v>1130</v>
      </c>
      <c r="K118" s="43">
        <f t="shared" si="18"/>
        <v>0.3038917634832596</v>
      </c>
      <c r="L118">
        <f t="shared" si="11"/>
        <v>-1076.5584167259733</v>
      </c>
    </row>
    <row r="119" spans="1:12" ht="12.75">
      <c r="A119" s="43">
        <f t="shared" si="19"/>
        <v>4.560000000000003</v>
      </c>
      <c r="B119" s="43">
        <f t="shared" si="10"/>
        <v>-0.7234947560442548</v>
      </c>
      <c r="C119" s="43">
        <f t="shared" si="20"/>
        <v>0.8756223636682497</v>
      </c>
      <c r="J119" s="43">
        <f t="shared" si="17"/>
        <v>1140</v>
      </c>
      <c r="K119" s="43">
        <f t="shared" si="18"/>
        <v>0.7444694725875454</v>
      </c>
      <c r="L119">
        <f t="shared" si="11"/>
        <v>-761.1284120429577</v>
      </c>
    </row>
    <row r="120" spans="1:12" ht="12.75">
      <c r="A120" s="43">
        <f t="shared" si="19"/>
        <v>4.600000000000003</v>
      </c>
      <c r="B120" s="43">
        <f t="shared" si="10"/>
        <v>-0.8462204041751782</v>
      </c>
      <c r="C120" s="43">
        <f t="shared" si="20"/>
        <v>0.7080428643419907</v>
      </c>
      <c r="J120" s="43">
        <f t="shared" si="17"/>
        <v>1150</v>
      </c>
      <c r="K120" s="43">
        <f t="shared" si="18"/>
        <v>0.9800483886253384</v>
      </c>
      <c r="L120">
        <f t="shared" si="11"/>
        <v>-228.57289591655584</v>
      </c>
    </row>
    <row r="121" spans="1:12" ht="12.75">
      <c r="A121" s="43">
        <f t="shared" si="19"/>
        <v>4.640000000000003</v>
      </c>
      <c r="B121" s="43">
        <f t="shared" si="10"/>
        <v>-0.9352099151945452</v>
      </c>
      <c r="C121" s="43">
        <f t="shared" si="20"/>
        <v>0.48531452699776095</v>
      </c>
      <c r="J121" s="43">
        <f t="shared" si="17"/>
        <v>1160</v>
      </c>
      <c r="K121" s="43">
        <f t="shared" si="18"/>
        <v>0.9457589699459819</v>
      </c>
      <c r="L121">
        <f t="shared" si="11"/>
        <v>376.8482249708658</v>
      </c>
    </row>
    <row r="122" spans="1:12" ht="12.75">
      <c r="A122" s="43">
        <f t="shared" si="19"/>
        <v>4.680000000000003</v>
      </c>
      <c r="B122" s="43">
        <f t="shared" si="10"/>
        <v>-0.9869155581206516</v>
      </c>
      <c r="C122" s="43">
        <f t="shared" si="20"/>
        <v>0.22478546658285126</v>
      </c>
      <c r="J122" s="43">
        <f t="shared" si="17"/>
        <v>1170</v>
      </c>
      <c r="K122" s="43">
        <f t="shared" si="18"/>
        <v>0.6510432282142229</v>
      </c>
      <c r="L122">
        <f t="shared" si="11"/>
        <v>888.0775656205805</v>
      </c>
    </row>
    <row r="123" spans="1:12" ht="12.75">
      <c r="A123" s="43">
        <f t="shared" si="19"/>
        <v>4.720000000000003</v>
      </c>
      <c r="B123" s="43">
        <f t="shared" si="10"/>
        <v>-0.9992759921366271</v>
      </c>
      <c r="C123" s="43">
        <f t="shared" si="20"/>
        <v>-0.0532519367724208</v>
      </c>
      <c r="J123" s="43">
        <f t="shared" si="17"/>
        <v>1180</v>
      </c>
      <c r="K123" s="43">
        <f t="shared" si="18"/>
        <v>0.17705475478246194</v>
      </c>
      <c r="L123">
        <f t="shared" si="11"/>
        <v>1161.3571832418927</v>
      </c>
    </row>
    <row r="124" spans="1:12" ht="12.75">
      <c r="A124" s="43">
        <f t="shared" si="19"/>
        <v>4.760000000000003</v>
      </c>
      <c r="B124" s="43">
        <f t="shared" si="10"/>
        <v>-0.9717984457438591</v>
      </c>
      <c r="C124" s="43">
        <f t="shared" si="20"/>
        <v>-0.3271415934542839</v>
      </c>
      <c r="J124" s="43">
        <f t="shared" si="17"/>
        <v>1190</v>
      </c>
      <c r="K124" s="43">
        <f t="shared" si="18"/>
        <v>-0.3456879152598529</v>
      </c>
      <c r="L124">
        <f t="shared" si="11"/>
        <v>1116.6359564204588</v>
      </c>
    </row>
    <row r="125" spans="1:12" ht="12.75">
      <c r="A125" s="43">
        <f t="shared" si="19"/>
        <v>4.800000000000003</v>
      </c>
      <c r="B125" s="43">
        <f t="shared" si="10"/>
        <v>-0.9055783620066163</v>
      </c>
      <c r="C125" s="43">
        <f t="shared" si="20"/>
        <v>-0.5755504782013606</v>
      </c>
      <c r="J125" s="43">
        <f t="shared" si="17"/>
        <v>1200</v>
      </c>
      <c r="K125" s="43">
        <f t="shared" si="18"/>
        <v>-0.7732411812831754</v>
      </c>
      <c r="L125">
        <f t="shared" si="11"/>
        <v>760.9344444941569</v>
      </c>
    </row>
    <row r="126" spans="1:12" ht="12.75">
      <c r="A126" s="43">
        <f t="shared" si="19"/>
        <v>4.840000000000003</v>
      </c>
      <c r="B126" s="43">
        <f t="shared" si="10"/>
        <v>-0.8032557266939442</v>
      </c>
      <c r="C126" s="43">
        <f t="shared" si="20"/>
        <v>-0.7791302407412807</v>
      </c>
      <c r="J126" s="43">
        <f t="shared" si="17"/>
        <v>1210</v>
      </c>
      <c r="K126" s="43">
        <f t="shared" si="18"/>
        <v>-0.987873011641156</v>
      </c>
      <c r="L126">
        <f t="shared" si="11"/>
        <v>187.86945237179597</v>
      </c>
    </row>
    <row r="127" spans="1:12" ht="12.75">
      <c r="A127" s="43">
        <f t="shared" si="19"/>
        <v>4.8800000000000034</v>
      </c>
      <c r="B127" s="43">
        <f t="shared" si="10"/>
        <v>-0.668909820378011</v>
      </c>
      <c r="C127" s="43">
        <f t="shared" si="20"/>
        <v>-0.9220242318322149</v>
      </c>
      <c r="J127" s="43">
        <f t="shared" si="17"/>
        <v>1220</v>
      </c>
      <c r="K127" s="43">
        <f t="shared" si="18"/>
        <v>-0.930481901440504</v>
      </c>
      <c r="L127">
        <f t="shared" si="11"/>
        <v>-446.9321948985472</v>
      </c>
    </row>
    <row r="128" spans="1:12" ht="12.75">
      <c r="A128" s="43">
        <f t="shared" si="19"/>
        <v>4.9200000000000035</v>
      </c>
      <c r="B128" s="43">
        <f t="shared" si="10"/>
        <v>-0.5078965903906099</v>
      </c>
      <c r="C128" s="43">
        <f t="shared" si="20"/>
        <v>-0.9931025637720411</v>
      </c>
      <c r="J128" s="43">
        <f t="shared" si="17"/>
        <v>1230</v>
      </c>
      <c r="K128" s="43">
        <f t="shared" si="18"/>
        <v>-0.6168711962273945</v>
      </c>
      <c r="L128">
        <f t="shared" si="11"/>
        <v>-968.0888662510241</v>
      </c>
    </row>
    <row r="129" spans="1:12" ht="12.75">
      <c r="A129" s="43">
        <f t="shared" si="19"/>
        <v>4.9600000000000035</v>
      </c>
      <c r="B129" s="43">
        <f t="shared" si="10"/>
        <v>-0.3266351261047054</v>
      </c>
      <c r="C129" s="43">
        <f t="shared" si="20"/>
        <v>-0.9868290075947631</v>
      </c>
      <c r="J129" s="43">
        <f t="shared" si="17"/>
        <v>1240</v>
      </c>
      <c r="K129" s="43">
        <f t="shared" si="18"/>
        <v>-0.13339744711461884</v>
      </c>
      <c r="L129">
        <f t="shared" si="11"/>
        <v>-1228.9176515163406</v>
      </c>
    </row>
    <row r="130" spans="1:12" ht="12.75">
      <c r="A130" s="43">
        <f t="shared" si="19"/>
        <v>5.0000000000000036</v>
      </c>
      <c r="B130" s="43">
        <f t="shared" si="10"/>
        <v>-0.13235175009775543</v>
      </c>
      <c r="C130" s="43">
        <f t="shared" si="20"/>
        <v>-0.9036922050914946</v>
      </c>
      <c r="J130" s="43">
        <f t="shared" si="17"/>
        <v>1250</v>
      </c>
      <c r="K130" s="43">
        <f t="shared" si="18"/>
        <v>0.38680892390352634</v>
      </c>
      <c r="L130">
        <f t="shared" si="11"/>
        <v>-1152.6998582055874</v>
      </c>
    </row>
    <row r="131" spans="1:12" ht="12.75">
      <c r="A131" s="43">
        <f t="shared" si="19"/>
        <v>5.040000000000004</v>
      </c>
      <c r="B131" s="43">
        <f t="shared" si="10"/>
        <v>0.06720807252549264</v>
      </c>
      <c r="C131" s="43">
        <f t="shared" si="20"/>
        <v>-0.7501676089297079</v>
      </c>
      <c r="J131" s="43">
        <f t="shared" si="17"/>
        <v>1260</v>
      </c>
      <c r="K131" s="43">
        <f t="shared" si="18"/>
        <v>0.8005027172172217</v>
      </c>
      <c r="L131">
        <f t="shared" si="11"/>
        <v>-755.1546971369023</v>
      </c>
    </row>
    <row r="132" spans="1:12" ht="12.75">
      <c r="A132" s="43">
        <f t="shared" si="19"/>
        <v>5.080000000000004</v>
      </c>
      <c r="B132" s="43">
        <f t="shared" si="10"/>
        <v>0.26408852138448996</v>
      </c>
      <c r="C132" s="43">
        <f t="shared" si="20"/>
        <v>-0.5382131153214689</v>
      </c>
      <c r="J132" s="43">
        <f t="shared" si="17"/>
        <v>1270</v>
      </c>
      <c r="K132" s="43">
        <f t="shared" si="18"/>
        <v>0.9937682768444362</v>
      </c>
      <c r="L132">
        <f t="shared" si="11"/>
        <v>-141.56149403781873</v>
      </c>
    </row>
    <row r="133" spans="1:12" ht="12.75">
      <c r="A133" s="43">
        <f t="shared" si="19"/>
        <v>5.120000000000004</v>
      </c>
      <c r="B133" s="43">
        <f aca="true" t="shared" si="21" ref="B133:B165">SIN($B$1*A133)</f>
        <v>0.45044059427540517</v>
      </c>
      <c r="C133" s="43">
        <f t="shared" si="20"/>
        <v>-0.28433767397005116</v>
      </c>
      <c r="J133" s="43">
        <f t="shared" si="17"/>
        <v>1280</v>
      </c>
      <c r="K133" s="43">
        <f t="shared" si="18"/>
        <v>0.9133875623903167</v>
      </c>
      <c r="L133">
        <f t="shared" si="11"/>
        <v>521.0766035531767</v>
      </c>
    </row>
    <row r="134" spans="1:12" ht="12.75">
      <c r="A134" s="43">
        <f t="shared" si="19"/>
        <v>5.160000000000004</v>
      </c>
      <c r="B134" s="43">
        <f t="shared" si="21"/>
        <v>0.6188350221200533</v>
      </c>
      <c r="C134" s="43">
        <f t="shared" si="20"/>
        <v>-0.008315420449636268</v>
      </c>
      <c r="J134" s="43">
        <f t="shared" si="17"/>
        <v>1290</v>
      </c>
      <c r="K134" s="43">
        <f t="shared" si="18"/>
        <v>0.5814943886795926</v>
      </c>
      <c r="L134">
        <f aca="true" t="shared" si="22" ref="L134:L165">J134*COS($K$2*J134)</f>
        <v>1049.4800339129915</v>
      </c>
    </row>
    <row r="135" spans="1:12" ht="12.75">
      <c r="A135" s="43">
        <f t="shared" si="19"/>
        <v>5.200000000000004</v>
      </c>
      <c r="B135" s="43">
        <f t="shared" si="21"/>
        <v>0.7625584504796142</v>
      </c>
      <c r="C135" s="43">
        <f t="shared" si="20"/>
        <v>0.26835451388012416</v>
      </c>
      <c r="J135" s="43">
        <f t="shared" si="17"/>
        <v>1300</v>
      </c>
      <c r="K135" s="43">
        <f t="shared" si="18"/>
        <v>0.08947960858528826</v>
      </c>
      <c r="L135">
        <f t="shared" si="22"/>
        <v>1294.785250689915</v>
      </c>
    </row>
    <row r="136" spans="1:12" ht="12.75">
      <c r="A136" s="43">
        <f t="shared" si="19"/>
        <v>5.240000000000004</v>
      </c>
      <c r="B136" s="43">
        <f t="shared" si="21"/>
        <v>0.8758810798108979</v>
      </c>
      <c r="C136" s="43">
        <f t="shared" si="20"/>
        <v>0.5241225503691093</v>
      </c>
      <c r="J136" s="43">
        <f t="shared" si="17"/>
        <v>1310</v>
      </c>
      <c r="K136" s="43">
        <f t="shared" si="18"/>
        <v>-0.42717447834357436</v>
      </c>
      <c r="L136">
        <f t="shared" si="22"/>
        <v>1184.4616685336666</v>
      </c>
    </row>
    <row r="137" spans="1:12" ht="12.75">
      <c r="A137" s="43">
        <f t="shared" si="19"/>
        <v>5.280000000000004</v>
      </c>
      <c r="B137" s="43">
        <f t="shared" si="21"/>
        <v>0.9542850944927034</v>
      </c>
      <c r="C137" s="43">
        <f t="shared" si="20"/>
        <v>0.7390671408669623</v>
      </c>
      <c r="J137" s="43">
        <f t="shared" si="17"/>
        <v>1320</v>
      </c>
      <c r="K137" s="43">
        <f t="shared" si="18"/>
        <v>-0.8262008374559097</v>
      </c>
      <c r="L137">
        <f t="shared" si="22"/>
        <v>743.6559202941212</v>
      </c>
    </row>
    <row r="138" spans="1:12" ht="12.75">
      <c r="A138" s="43">
        <f t="shared" si="19"/>
        <v>5.320000000000004</v>
      </c>
      <c r="B138" s="43">
        <f t="shared" si="21"/>
        <v>0.99464477387784</v>
      </c>
      <c r="C138" s="43">
        <f t="shared" si="20"/>
        <v>0.8964464396448607</v>
      </c>
      <c r="J138" s="43">
        <f t="shared" si="17"/>
        <v>1330</v>
      </c>
      <c r="K138" s="43">
        <f t="shared" si="18"/>
        <v>-0.9977226705326658</v>
      </c>
      <c r="L138">
        <f t="shared" si="22"/>
        <v>89.70820624763057</v>
      </c>
    </row>
    <row r="139" spans="1:12" ht="12.75">
      <c r="A139" s="43">
        <f t="shared" si="19"/>
        <v>5.360000000000004</v>
      </c>
      <c r="B139" s="43">
        <f t="shared" si="21"/>
        <v>0.9953511049115574</v>
      </c>
      <c r="C139" s="43">
        <f t="shared" si="20"/>
        <v>0.9840023110830852</v>
      </c>
      <c r="J139" s="43">
        <f t="shared" si="17"/>
        <v>1340</v>
      </c>
      <c r="K139" s="43">
        <f t="shared" si="18"/>
        <v>-0.8945093387632599</v>
      </c>
      <c r="L139">
        <f t="shared" si="22"/>
        <v>-599.0460113955859</v>
      </c>
    </row>
    <row r="140" spans="1:12" ht="12.75">
      <c r="A140" s="43">
        <f t="shared" si="19"/>
        <v>5.400000000000004</v>
      </c>
      <c r="B140" s="43">
        <f t="shared" si="21"/>
        <v>0.9563759284044968</v>
      </c>
      <c r="C140" s="43">
        <f t="shared" si="20"/>
        <v>0.9949151051086709</v>
      </c>
      <c r="J140" s="43">
        <f t="shared" si="17"/>
        <v>1350</v>
      </c>
      <c r="K140" s="43">
        <f t="shared" si="18"/>
        <v>-0.5449818979736065</v>
      </c>
      <c r="L140">
        <f t="shared" si="22"/>
        <v>-1131.9045441338146</v>
      </c>
    </row>
    <row r="141" spans="1:12" ht="12.75">
      <c r="A141" s="43">
        <f t="shared" si="19"/>
        <v>5.440000000000004</v>
      </c>
      <c r="B141" s="43">
        <f t="shared" si="21"/>
        <v>0.8792730616507142</v>
      </c>
      <c r="C141" s="43">
        <f t="shared" si="20"/>
        <v>0.928334833761355</v>
      </c>
      <c r="J141" s="43">
        <f t="shared" si="17"/>
        <v>1360</v>
      </c>
      <c r="K141" s="43">
        <f t="shared" si="18"/>
        <v>-0.04538701259234399</v>
      </c>
      <c r="L141">
        <f t="shared" si="22"/>
        <v>-1358.5984908371781</v>
      </c>
    </row>
    <row r="142" spans="1:12" ht="12.75">
      <c r="A142" s="43">
        <f t="shared" si="19"/>
        <v>5.480000000000004</v>
      </c>
      <c r="B142" s="43">
        <f t="shared" si="21"/>
        <v>0.7671163526355165</v>
      </c>
      <c r="C142" s="43">
        <f t="shared" si="20"/>
        <v>0.7894473760106798</v>
      </c>
      <c r="J142" s="43">
        <f>J141+$K$3</f>
        <v>1370</v>
      </c>
      <c r="K142" s="43">
        <f>SIN($K$1*J142)</f>
        <v>0.4667057429433325</v>
      </c>
      <c r="L142">
        <f t="shared" si="22"/>
        <v>-1211.6453413617028</v>
      </c>
    </row>
    <row r="143" spans="1:12" ht="12.75">
      <c r="A143" s="43">
        <f t="shared" si="19"/>
        <v>5.520000000000004</v>
      </c>
      <c r="B143" s="43">
        <f t="shared" si="21"/>
        <v>0.6243771354163775</v>
      </c>
      <c r="C143" s="43">
        <f t="shared" si="20"/>
        <v>0.5890705541891085</v>
      </c>
      <c r="J143" s="43">
        <f aca="true" t="shared" si="23" ref="J143:J162">J142+$K$3</f>
        <v>1380</v>
      </c>
      <c r="K143" s="43">
        <f t="shared" si="18"/>
        <v>0.8502853524825044</v>
      </c>
      <c r="L143">
        <f t="shared" si="22"/>
        <v>-726.3243228594182</v>
      </c>
    </row>
    <row r="144" spans="1:12" ht="12.75">
      <c r="A144" s="43">
        <f t="shared" si="19"/>
        <v>5.560000000000004</v>
      </c>
      <c r="B144" s="43">
        <f t="shared" si="21"/>
        <v>0.45674597214417706</v>
      </c>
      <c r="C144" s="43">
        <f t="shared" si="20"/>
        <v>0.3428115432936845</v>
      </c>
      <c r="J144" s="43">
        <f t="shared" si="23"/>
        <v>1390</v>
      </c>
      <c r="K144" s="43">
        <f t="shared" si="18"/>
        <v>0.9997284696075656</v>
      </c>
      <c r="L144">
        <f t="shared" si="22"/>
        <v>-32.38989489207493</v>
      </c>
    </row>
    <row r="145" spans="1:12" ht="12.75">
      <c r="A145" s="43">
        <f t="shared" si="19"/>
        <v>5.600000000000004</v>
      </c>
      <c r="B145" s="43">
        <f t="shared" si="21"/>
        <v>0.2709057883078485</v>
      </c>
      <c r="C145" s="43">
        <f t="shared" si="20"/>
        <v>0.06985124180709895</v>
      </c>
      <c r="J145" s="43">
        <f t="shared" si="23"/>
        <v>1400</v>
      </c>
      <c r="K145" s="43">
        <f t="shared" si="18"/>
        <v>0.8738841005292716</v>
      </c>
      <c r="L145">
        <f t="shared" si="22"/>
        <v>680.5880505346872</v>
      </c>
    </row>
    <row r="146" spans="1:12" ht="12.75">
      <c r="A146" s="43">
        <f t="shared" si="19"/>
        <v>5.640000000000004</v>
      </c>
      <c r="B146" s="43">
        <f t="shared" si="21"/>
        <v>0.07426544558434005</v>
      </c>
      <c r="C146" s="43">
        <f t="shared" si="20"/>
        <v>-0.20854971167073832</v>
      </c>
      <c r="J146" s="43">
        <f t="shared" si="23"/>
        <v>1410</v>
      </c>
      <c r="K146" s="43">
        <f t="shared" si="18"/>
        <v>0.5074050345495115</v>
      </c>
      <c r="L146">
        <f t="shared" si="22"/>
        <v>1215.007833007567</v>
      </c>
    </row>
    <row r="147" spans="1:12" ht="12.75">
      <c r="A147" s="43">
        <f t="shared" si="19"/>
        <v>5.680000000000004</v>
      </c>
      <c r="B147" s="43">
        <f t="shared" si="21"/>
        <v>-0.12533562609645027</v>
      </c>
      <c r="C147" s="43">
        <f t="shared" si="20"/>
        <v>-0.47070691092570516</v>
      </c>
      <c r="J147" s="43">
        <f t="shared" si="23"/>
        <v>1420</v>
      </c>
      <c r="K147" s="43">
        <f t="shared" si="18"/>
        <v>0.00120577384238453</v>
      </c>
      <c r="L147">
        <f t="shared" si="22"/>
        <v>1419.9989677373278</v>
      </c>
    </row>
    <row r="148" spans="1:12" ht="12.75">
      <c r="A148" s="43">
        <f t="shared" si="19"/>
        <v>5.720000000000004</v>
      </c>
      <c r="B148" s="43">
        <f t="shared" si="21"/>
        <v>-0.3199399618842183</v>
      </c>
      <c r="C148" s="43">
        <f t="shared" si="20"/>
        <v>-0.6962011615204936</v>
      </c>
      <c r="J148" s="43">
        <f t="shared" si="23"/>
        <v>1430</v>
      </c>
      <c r="K148" s="43">
        <f t="shared" si="18"/>
        <v>-0.5053255114695134</v>
      </c>
      <c r="L148">
        <f t="shared" si="22"/>
        <v>1233.9881952591834</v>
      </c>
    </row>
    <row r="149" spans="1:12" ht="12.75">
      <c r="A149" s="43">
        <f t="shared" si="19"/>
        <v>5.760000000000004</v>
      </c>
      <c r="B149" s="43">
        <f t="shared" si="21"/>
        <v>-0.5017893010205926</v>
      </c>
      <c r="C149" s="43">
        <f t="shared" si="20"/>
        <v>-0.867468913949386</v>
      </c>
      <c r="J149" s="43">
        <f t="shared" si="23"/>
        <v>1440</v>
      </c>
      <c r="K149" s="43">
        <f t="shared" si="18"/>
        <v>-0.8727092242195604</v>
      </c>
      <c r="L149">
        <f t="shared" si="22"/>
        <v>703.0660606354114</v>
      </c>
    </row>
    <row r="150" spans="1:12" ht="12.75">
      <c r="A150" s="43">
        <f t="shared" si="19"/>
        <v>5.800000000000004</v>
      </c>
      <c r="B150" s="43">
        <f t="shared" si="21"/>
        <v>-0.6636338842129834</v>
      </c>
      <c r="C150" s="43">
        <f t="shared" si="20"/>
        <v>-0.971170273112697</v>
      </c>
      <c r="J150" s="43">
        <f t="shared" si="23"/>
        <v>1450</v>
      </c>
      <c r="K150" s="43">
        <f t="shared" si="18"/>
        <v>-0.9997817566586282</v>
      </c>
      <c r="L150">
        <f t="shared" si="22"/>
        <v>-30.29212947392552</v>
      </c>
    </row>
    <row r="151" spans="1:12" ht="12.75">
      <c r="A151" s="43">
        <f t="shared" si="19"/>
        <v>5.840000000000004</v>
      </c>
      <c r="B151" s="43">
        <f t="shared" si="21"/>
        <v>-0.7990214786596266</v>
      </c>
      <c r="C151" s="43">
        <f t="shared" si="20"/>
        <v>-0.9992280310520417</v>
      </c>
      <c r="J151" s="43">
        <f t="shared" si="23"/>
        <v>1460</v>
      </c>
      <c r="K151" s="43">
        <f t="shared" si="18"/>
        <v>-0.8515521296517755</v>
      </c>
      <c r="L151">
        <f t="shared" si="22"/>
        <v>-765.434113093313</v>
      </c>
    </row>
    <row r="152" spans="1:12" ht="12.75">
      <c r="A152" s="43">
        <f t="shared" si="19"/>
        <v>5.880000000000004</v>
      </c>
      <c r="B152" s="43">
        <f t="shared" si="21"/>
        <v>-0.9025546082101946</v>
      </c>
      <c r="C152" s="43">
        <f t="shared" si="20"/>
        <v>-0.9494567935975596</v>
      </c>
      <c r="J152" s="43">
        <f t="shared" si="23"/>
        <v>1470</v>
      </c>
      <c r="K152" s="43">
        <f t="shared" si="18"/>
        <v>-0.46883718761236104</v>
      </c>
      <c r="L152">
        <f t="shared" si="22"/>
        <v>-1298.428367753763</v>
      </c>
    </row>
    <row r="153" spans="1:12" ht="12.75">
      <c r="A153" s="43">
        <f t="shared" si="19"/>
        <v>5.920000000000004</v>
      </c>
      <c r="B153" s="43">
        <f t="shared" si="21"/>
        <v>-0.9701057337071906</v>
      </c>
      <c r="C153" s="43">
        <f t="shared" si="20"/>
        <v>-0.8257331988040413</v>
      </c>
      <c r="J153" s="43">
        <f t="shared" si="23"/>
        <v>1480</v>
      </c>
      <c r="K153" s="43">
        <f t="shared" si="18"/>
        <v>0.042977819834934566</v>
      </c>
      <c r="L153">
        <f t="shared" si="22"/>
        <v>-1478.6325194238416</v>
      </c>
    </row>
    <row r="154" spans="1:12" ht="12.75">
      <c r="A154" s="43">
        <f t="shared" si="19"/>
        <v>5.960000000000004</v>
      </c>
      <c r="B154" s="43">
        <f t="shared" si="21"/>
        <v>-0.9989818049469503</v>
      </c>
      <c r="C154" s="43">
        <f t="shared" si="20"/>
        <v>-0.6376939690111911</v>
      </c>
      <c r="J154" s="43">
        <f t="shared" si="23"/>
        <v>1490</v>
      </c>
      <c r="K154" s="43">
        <f t="shared" si="18"/>
        <v>0.5429583578792491</v>
      </c>
      <c r="L154">
        <f t="shared" si="22"/>
        <v>-1251.2418357752808</v>
      </c>
    </row>
    <row r="155" spans="1:12" ht="12.75">
      <c r="A155" s="43">
        <f t="shared" si="19"/>
        <v>6.000000000000004</v>
      </c>
      <c r="B155" s="43">
        <f t="shared" si="21"/>
        <v>-0.9880316240928585</v>
      </c>
      <c r="C155" s="43">
        <f t="shared" si="20"/>
        <v>-0.39998531498832524</v>
      </c>
      <c r="J155" s="43">
        <f t="shared" si="23"/>
        <v>1500</v>
      </c>
      <c r="K155" s="43">
        <f t="shared" si="18"/>
        <v>0.893428657896279</v>
      </c>
      <c r="L155">
        <f t="shared" si="22"/>
        <v>-673.807669006313</v>
      </c>
    </row>
    <row r="156" spans="1:12" ht="12.75">
      <c r="A156" s="43">
        <f t="shared" si="19"/>
        <v>6.0400000000000045</v>
      </c>
      <c r="B156" s="43">
        <f t="shared" si="21"/>
        <v>-0.9376917403002725</v>
      </c>
      <c r="C156" s="43">
        <f t="shared" si="20"/>
        <v>-0.131122155416762</v>
      </c>
      <c r="J156" s="43">
        <f t="shared" si="23"/>
        <v>1510</v>
      </c>
      <c r="K156" s="43">
        <f t="shared" si="18"/>
        <v>0.9978824276139874</v>
      </c>
      <c r="L156">
        <f t="shared" si="22"/>
        <v>98.21572872547699</v>
      </c>
    </row>
    <row r="157" spans="1:12" ht="12.75">
      <c r="A157" s="43">
        <f t="shared" si="19"/>
        <v>6.0800000000000045</v>
      </c>
      <c r="B157" s="43">
        <f t="shared" si="21"/>
        <v>-0.849969045879315</v>
      </c>
      <c r="C157" s="43">
        <f t="shared" si="20"/>
        <v>0.14795399389570685</v>
      </c>
      <c r="J157" s="43">
        <f t="shared" si="23"/>
        <v>1520</v>
      </c>
      <c r="K157" s="43">
        <f t="shared" si="18"/>
        <v>0.8275570414153011</v>
      </c>
      <c r="L157">
        <f t="shared" si="22"/>
        <v>853.300089381464</v>
      </c>
    </row>
    <row r="158" spans="1:12" ht="12.75">
      <c r="A158" s="43">
        <f t="shared" si="19"/>
        <v>6.1200000000000045</v>
      </c>
      <c r="B158" s="43">
        <f t="shared" si="21"/>
        <v>-0.7283607678315788</v>
      </c>
      <c r="C158" s="43">
        <f t="shared" si="20"/>
        <v>0.41550613632329725</v>
      </c>
      <c r="J158" s="43">
        <f t="shared" si="23"/>
        <v>1530</v>
      </c>
      <c r="K158" s="43">
        <f t="shared" si="18"/>
        <v>0.42935368179996175</v>
      </c>
      <c r="L158">
        <f t="shared" si="22"/>
        <v>1381.798741907954</v>
      </c>
    </row>
    <row r="159" spans="1:12" ht="12.75">
      <c r="A159" s="43">
        <f t="shared" si="19"/>
        <v>6.160000000000005</v>
      </c>
      <c r="B159" s="43">
        <f t="shared" si="21"/>
        <v>-0.5777150444457143</v>
      </c>
      <c r="C159" s="43">
        <f t="shared" si="20"/>
        <v>0.6506948700342957</v>
      </c>
      <c r="J159" s="43">
        <f t="shared" si="23"/>
        <v>1540</v>
      </c>
      <c r="K159" s="43">
        <f t="shared" si="18"/>
        <v>-0.08707747601068491</v>
      </c>
      <c r="L159">
        <f t="shared" si="22"/>
        <v>1534.1503753667002</v>
      </c>
    </row>
    <row r="160" spans="1:12" ht="12.75">
      <c r="A160" s="43">
        <f t="shared" si="19"/>
        <v>6.200000000000005</v>
      </c>
      <c r="B160" s="43">
        <f t="shared" si="21"/>
        <v>-0.4040376453230455</v>
      </c>
      <c r="C160" s="43">
        <f t="shared" si="20"/>
        <v>0.8352015507314626</v>
      </c>
      <c r="J160" s="43">
        <f t="shared" si="23"/>
        <v>1550</v>
      </c>
      <c r="K160" s="43">
        <f t="shared" si="18"/>
        <v>-0.579530783630345</v>
      </c>
      <c r="L160">
        <f t="shared" si="22"/>
        <v>1263.1730404645982</v>
      </c>
    </row>
    <row r="161" spans="1:12" ht="12.75">
      <c r="A161" s="43">
        <f t="shared" si="19"/>
        <v>6.240000000000005</v>
      </c>
      <c r="B161" s="43">
        <f t="shared" si="21"/>
        <v>-0.2142525402958634</v>
      </c>
      <c r="C161" s="43">
        <f t="shared" si="20"/>
        <v>0.9546551147978267</v>
      </c>
      <c r="J161" s="43">
        <f t="shared" si="23"/>
        <v>1560</v>
      </c>
      <c r="K161" s="43">
        <f t="shared" si="18"/>
        <v>-0.9124031875815489</v>
      </c>
      <c r="L161">
        <f t="shared" si="22"/>
        <v>638.496438612658</v>
      </c>
    </row>
    <row r="162" spans="1:12" ht="12.75">
      <c r="A162" s="43">
        <f t="shared" si="19"/>
        <v>6.280000000000005</v>
      </c>
      <c r="B162" s="43">
        <f t="shared" si="21"/>
        <v>-0.015925862600076935</v>
      </c>
      <c r="C162" s="43">
        <f t="shared" si="20"/>
        <v>0.9997514288438262</v>
      </c>
      <c r="J162" s="43">
        <f t="shared" si="23"/>
        <v>1570</v>
      </c>
      <c r="K162" s="43">
        <f t="shared" si="18"/>
        <v>-0.9940341919436737</v>
      </c>
      <c r="L162">
        <f t="shared" si="22"/>
        <v>-171.23817515686514</v>
      </c>
    </row>
    <row r="163" spans="1:12" ht="12.75">
      <c r="A163" s="43">
        <f>A162+$B$3</f>
        <v>6.320000000000005</v>
      </c>
      <c r="B163" s="43">
        <f t="shared" si="21"/>
        <v>0.18303572898060896</v>
      </c>
      <c r="C163" s="43">
        <f>COS($B$2*A163)</f>
        <v>0.9669779805008202</v>
      </c>
      <c r="J163" s="43">
        <f>J162+$K$3</f>
        <v>1580</v>
      </c>
      <c r="K163" s="43">
        <f>SIN($K$1*J163)</f>
        <v>-0.8019456992429869</v>
      </c>
      <c r="L163">
        <f t="shared" si="22"/>
        <v>-943.8871540181674</v>
      </c>
    </row>
    <row r="164" spans="1:12" ht="12.75">
      <c r="A164" s="43">
        <f>A163+$B$3</f>
        <v>6.360000000000005</v>
      </c>
      <c r="B164" s="43">
        <f t="shared" si="21"/>
        <v>0.37470026364948505</v>
      </c>
      <c r="C164" s="43">
        <f>COS($B$2*A164)</f>
        <v>0.8588874649303332</v>
      </c>
      <c r="J164" s="43">
        <f>J163+$K$3</f>
        <v>1590</v>
      </c>
      <c r="K164" s="43">
        <f t="shared" si="18"/>
        <v>-0.38903163007066743</v>
      </c>
      <c r="L164">
        <f t="shared" si="22"/>
        <v>-1464.7467922453377</v>
      </c>
    </row>
    <row r="165" spans="1:12" ht="12.75">
      <c r="A165" s="43">
        <f>A164+$B$3</f>
        <v>6.400000000000005</v>
      </c>
      <c r="B165" s="43">
        <f t="shared" si="21"/>
        <v>0.5514266812417083</v>
      </c>
      <c r="C165" s="43">
        <f>COS($B$2*A165)</f>
        <v>0.6838989576356758</v>
      </c>
      <c r="J165" s="43">
        <f>J164+$K$3</f>
        <v>1600</v>
      </c>
      <c r="K165" s="43">
        <f t="shared" si="18"/>
        <v>0.13100706618943211</v>
      </c>
      <c r="L165">
        <f t="shared" si="22"/>
        <v>-1586.210295149291</v>
      </c>
    </row>
  </sheetData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 JOUVE</cp:lastModifiedBy>
  <dcterms:created xsi:type="dcterms:W3CDTF">2008-09-10T14:11:08Z</dcterms:created>
  <dcterms:modified xsi:type="dcterms:W3CDTF">2008-10-11T13:23:27Z</dcterms:modified>
  <cp:category/>
  <cp:version/>
  <cp:contentType/>
  <cp:contentStatus/>
</cp:coreProperties>
</file>